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tabRatio="854" activeTab="1"/>
  </bookViews>
  <sheets>
    <sheet name="P&amp;L Summary" sheetId="14" r:id="rId1"/>
    <sheet name="Accounts Template P&amp;L" sheetId="4" r:id="rId2"/>
    <sheet name="Balance Sheet" sheetId="12" r:id="rId3"/>
    <sheet name="Cash" sheetId="6" r:id="rId4"/>
    <sheet name="PS Assumptions" sheetId="1" r:id="rId5"/>
    <sheet name="PA Assumptions" sheetId="5" r:id="rId6"/>
    <sheet name="PT Assumptions" sheetId="15" r:id="rId7"/>
    <sheet name="Summary Assumptions" sheetId="2" r:id="rId8"/>
    <sheet name="Overhead Assumptions" sheetId="11" r:id="rId9"/>
    <sheet name="VAT" sheetId="7" r:id="rId10"/>
    <sheet name="Trade Creditors" sheetId="8" r:id="rId11"/>
    <sheet name="Trade Debtors" sheetId="9" r:id="rId12"/>
    <sheet name="Fixed Assets" sheetId="10" r:id="rId13"/>
  </sheets>
  <externalReferences>
    <externalReference r:id="rId14"/>
    <externalReference r:id="rId15"/>
  </externalReferences>
  <definedNames>
    <definedName name="_xlnm.Print_Area" localSheetId="1">'Accounts Template P&amp;L'!$A$1:$K$182</definedName>
    <definedName name="UNITS">[1]Data!$E$8</definedName>
  </definedNames>
  <calcPr calcId="125725"/>
</workbook>
</file>

<file path=xl/calcChain.xml><?xml version="1.0" encoding="utf-8"?>
<calcChain xmlns="http://schemas.openxmlformats.org/spreadsheetml/2006/main">
  <c r="C69" i="9"/>
  <c r="C70"/>
  <c r="C71"/>
  <c r="C72"/>
  <c r="C73"/>
  <c r="C74"/>
  <c r="C75"/>
  <c r="C76"/>
  <c r="C77"/>
  <c r="C78"/>
  <c r="C79"/>
  <c r="O77"/>
  <c r="O78"/>
  <c r="O79"/>
  <c r="D77"/>
  <c r="E77"/>
  <c r="F77"/>
  <c r="G77"/>
  <c r="H77"/>
  <c r="I77"/>
  <c r="J77"/>
  <c r="K77"/>
  <c r="L77"/>
  <c r="M77"/>
  <c r="N77"/>
  <c r="D78"/>
  <c r="E78"/>
  <c r="F78"/>
  <c r="G78"/>
  <c r="H78"/>
  <c r="I78"/>
  <c r="J78"/>
  <c r="K78"/>
  <c r="L78"/>
  <c r="M78"/>
  <c r="N78"/>
  <c r="D79"/>
  <c r="E79"/>
  <c r="F79"/>
  <c r="G79"/>
  <c r="H79"/>
  <c r="I79"/>
  <c r="J79"/>
  <c r="K79"/>
  <c r="L79"/>
  <c r="M79"/>
  <c r="N79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O59"/>
  <c r="N59"/>
  <c r="M59"/>
  <c r="L59"/>
  <c r="K59"/>
  <c r="J59"/>
  <c r="I59"/>
  <c r="H59"/>
  <c r="G59"/>
  <c r="F59"/>
  <c r="E59"/>
  <c r="D59"/>
  <c r="C59"/>
  <c r="O32"/>
  <c r="O33"/>
  <c r="O34"/>
  <c r="E32"/>
  <c r="F32"/>
  <c r="G32"/>
  <c r="H32"/>
  <c r="I32"/>
  <c r="J32"/>
  <c r="K32"/>
  <c r="L32"/>
  <c r="M32"/>
  <c r="N32"/>
  <c r="E33"/>
  <c r="F33"/>
  <c r="G33"/>
  <c r="H33"/>
  <c r="I33"/>
  <c r="J33"/>
  <c r="K33"/>
  <c r="L33"/>
  <c r="M33"/>
  <c r="N33"/>
  <c r="E34"/>
  <c r="F34"/>
  <c r="G34"/>
  <c r="H34"/>
  <c r="I34"/>
  <c r="J34"/>
  <c r="K34"/>
  <c r="L34"/>
  <c r="M34"/>
  <c r="N34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O15"/>
  <c r="N15"/>
  <c r="M15"/>
  <c r="L15"/>
  <c r="K15"/>
  <c r="J15"/>
  <c r="I15"/>
  <c r="H15"/>
  <c r="G15"/>
  <c r="F15"/>
  <c r="E15"/>
  <c r="D15"/>
  <c r="C15"/>
  <c r="O49" i="8"/>
  <c r="C49"/>
  <c r="D49"/>
  <c r="E49"/>
  <c r="F49"/>
  <c r="G49"/>
  <c r="H49"/>
  <c r="I49"/>
  <c r="J49"/>
  <c r="K49"/>
  <c r="L49"/>
  <c r="M49"/>
  <c r="N49"/>
  <c r="N39"/>
  <c r="M39"/>
  <c r="L39"/>
  <c r="K39"/>
  <c r="J39"/>
  <c r="I39"/>
  <c r="H39"/>
  <c r="G39"/>
  <c r="F39"/>
  <c r="E39"/>
  <c r="D39"/>
  <c r="C39"/>
  <c r="D20"/>
  <c r="O20" s="1"/>
  <c r="E20"/>
  <c r="F20"/>
  <c r="G20"/>
  <c r="H20"/>
  <c r="I20"/>
  <c r="J20"/>
  <c r="K20"/>
  <c r="L20"/>
  <c r="M20"/>
  <c r="N20"/>
  <c r="O9"/>
  <c r="N9"/>
  <c r="M9"/>
  <c r="L9"/>
  <c r="K9"/>
  <c r="J9"/>
  <c r="I9"/>
  <c r="H9"/>
  <c r="G9"/>
  <c r="F9"/>
  <c r="E9"/>
  <c r="D9"/>
  <c r="C9"/>
  <c r="G130" i="4"/>
  <c r="E130"/>
  <c r="C130"/>
  <c r="G117"/>
  <c r="E117"/>
  <c r="C117"/>
  <c r="G39"/>
  <c r="E39"/>
  <c r="C39"/>
  <c r="G26"/>
  <c r="E26"/>
  <c r="C26"/>
  <c r="R68" i="2"/>
  <c r="G68"/>
  <c r="H68"/>
  <c r="I68"/>
  <c r="J68"/>
  <c r="K68"/>
  <c r="K69" s="1"/>
  <c r="L68"/>
  <c r="L69" s="1"/>
  <c r="M68"/>
  <c r="N68"/>
  <c r="O68"/>
  <c r="P68"/>
  <c r="Q68"/>
  <c r="F68"/>
  <c r="G67"/>
  <c r="G69" s="1"/>
  <c r="H67"/>
  <c r="I67"/>
  <c r="J67"/>
  <c r="K67"/>
  <c r="L67"/>
  <c r="M67"/>
  <c r="N67"/>
  <c r="O67"/>
  <c r="O69" s="1"/>
  <c r="P67"/>
  <c r="Q67"/>
  <c r="F67"/>
  <c r="Q69"/>
  <c r="N69"/>
  <c r="M69"/>
  <c r="J69"/>
  <c r="I69"/>
  <c r="P69"/>
  <c r="H69"/>
  <c r="G26"/>
  <c r="H26"/>
  <c r="I26"/>
  <c r="J26"/>
  <c r="K26"/>
  <c r="L26"/>
  <c r="M26"/>
  <c r="N26"/>
  <c r="O26"/>
  <c r="P26"/>
  <c r="Q26"/>
  <c r="F26"/>
  <c r="G25"/>
  <c r="H25"/>
  <c r="H27" s="1"/>
  <c r="I25"/>
  <c r="J25"/>
  <c r="J27" s="1"/>
  <c r="K25"/>
  <c r="L25"/>
  <c r="L27" s="1"/>
  <c r="M25"/>
  <c r="M27" s="1"/>
  <c r="N25"/>
  <c r="N27" s="1"/>
  <c r="O25"/>
  <c r="P25"/>
  <c r="P27" s="1"/>
  <c r="Q25"/>
  <c r="F25"/>
  <c r="F83" i="15"/>
  <c r="F82"/>
  <c r="AA73"/>
  <c r="AB73" s="1"/>
  <c r="AA74"/>
  <c r="AA75"/>
  <c r="AA76"/>
  <c r="AA77"/>
  <c r="AA78"/>
  <c r="AB78" s="1"/>
  <c r="Y73"/>
  <c r="Y74"/>
  <c r="Y75"/>
  <c r="Z75" s="1"/>
  <c r="Y76"/>
  <c r="Y77"/>
  <c r="Y78"/>
  <c r="W73"/>
  <c r="W74"/>
  <c r="W75"/>
  <c r="W76"/>
  <c r="W77"/>
  <c r="X77" s="1"/>
  <c r="W78"/>
  <c r="U73"/>
  <c r="V73" s="1"/>
  <c r="U74"/>
  <c r="U75"/>
  <c r="U76"/>
  <c r="U77"/>
  <c r="V77" s="1"/>
  <c r="U78"/>
  <c r="S73"/>
  <c r="S74"/>
  <c r="T74" s="1"/>
  <c r="S75"/>
  <c r="S76"/>
  <c r="S77"/>
  <c r="T77" s="1"/>
  <c r="S78"/>
  <c r="Q73"/>
  <c r="R73" s="1"/>
  <c r="Q74"/>
  <c r="R74" s="1"/>
  <c r="Q75"/>
  <c r="Q76"/>
  <c r="Q77"/>
  <c r="R77" s="1"/>
  <c r="Q78"/>
  <c r="R78" s="1"/>
  <c r="O73"/>
  <c r="O74"/>
  <c r="P74" s="1"/>
  <c r="O75"/>
  <c r="P75" s="1"/>
  <c r="O76"/>
  <c r="O77"/>
  <c r="P77" s="1"/>
  <c r="O78"/>
  <c r="P78" s="1"/>
  <c r="M73"/>
  <c r="N73" s="1"/>
  <c r="M74"/>
  <c r="M75"/>
  <c r="M76"/>
  <c r="M77"/>
  <c r="N77" s="1"/>
  <c r="M78"/>
  <c r="N78" s="1"/>
  <c r="K73"/>
  <c r="L73" s="1"/>
  <c r="K74"/>
  <c r="L74" s="1"/>
  <c r="K75"/>
  <c r="K76"/>
  <c r="K77"/>
  <c r="L77" s="1"/>
  <c r="K78"/>
  <c r="L78" s="1"/>
  <c r="I73"/>
  <c r="I74"/>
  <c r="I75"/>
  <c r="I76"/>
  <c r="I77"/>
  <c r="J77" s="1"/>
  <c r="I78"/>
  <c r="G73"/>
  <c r="H73" s="1"/>
  <c r="G74"/>
  <c r="G75"/>
  <c r="G76"/>
  <c r="G77"/>
  <c r="H77" s="1"/>
  <c r="G78"/>
  <c r="H78" s="1"/>
  <c r="E78"/>
  <c r="F78" s="1"/>
  <c r="AB58"/>
  <c r="AB59"/>
  <c r="AB60"/>
  <c r="AB61"/>
  <c r="AB62"/>
  <c r="AB63"/>
  <c r="AB57"/>
  <c r="Z58"/>
  <c r="Z59"/>
  <c r="Z60"/>
  <c r="Z61"/>
  <c r="Z62"/>
  <c r="Z63"/>
  <c r="Z57"/>
  <c r="X58"/>
  <c r="X59"/>
  <c r="X60"/>
  <c r="X61"/>
  <c r="X62"/>
  <c r="X63"/>
  <c r="X57"/>
  <c r="V58"/>
  <c r="V59"/>
  <c r="V60"/>
  <c r="V61"/>
  <c r="V62"/>
  <c r="V63"/>
  <c r="V57"/>
  <c r="T58"/>
  <c r="T59"/>
  <c r="T60"/>
  <c r="T61"/>
  <c r="T62"/>
  <c r="T63"/>
  <c r="T57"/>
  <c r="R58"/>
  <c r="R59"/>
  <c r="R60"/>
  <c r="R61"/>
  <c r="R62"/>
  <c r="R63"/>
  <c r="R57"/>
  <c r="P61"/>
  <c r="P58"/>
  <c r="P59"/>
  <c r="P60"/>
  <c r="P62"/>
  <c r="P63"/>
  <c r="P57"/>
  <c r="N58"/>
  <c r="N59"/>
  <c r="N60"/>
  <c r="N61"/>
  <c r="N62"/>
  <c r="N63"/>
  <c r="N57"/>
  <c r="L63"/>
  <c r="L58"/>
  <c r="L59"/>
  <c r="L60"/>
  <c r="L61"/>
  <c r="L62"/>
  <c r="L57"/>
  <c r="J63"/>
  <c r="J58"/>
  <c r="J59"/>
  <c r="J60"/>
  <c r="J61"/>
  <c r="J62"/>
  <c r="J57"/>
  <c r="H58"/>
  <c r="H59"/>
  <c r="H60"/>
  <c r="H61"/>
  <c r="H62"/>
  <c r="H63"/>
  <c r="H57"/>
  <c r="F63"/>
  <c r="F58"/>
  <c r="F59"/>
  <c r="F60"/>
  <c r="F61"/>
  <c r="F62"/>
  <c r="F57"/>
  <c r="F43"/>
  <c r="AB42"/>
  <c r="Z42"/>
  <c r="X42"/>
  <c r="V42"/>
  <c r="T42"/>
  <c r="R42"/>
  <c r="P42"/>
  <c r="N42"/>
  <c r="L42"/>
  <c r="J42"/>
  <c r="H42"/>
  <c r="F42"/>
  <c r="AB36"/>
  <c r="AB37"/>
  <c r="AB38"/>
  <c r="AB39"/>
  <c r="AB40"/>
  <c r="AB41"/>
  <c r="AB35"/>
  <c r="Z36"/>
  <c r="Z37"/>
  <c r="Z38"/>
  <c r="Z39"/>
  <c r="Z40"/>
  <c r="Z41"/>
  <c r="Z35"/>
  <c r="X38"/>
  <c r="X36"/>
  <c r="X37"/>
  <c r="X39"/>
  <c r="X40"/>
  <c r="X41"/>
  <c r="X35"/>
  <c r="V35"/>
  <c r="T36"/>
  <c r="T37"/>
  <c r="T38"/>
  <c r="T39"/>
  <c r="T40"/>
  <c r="T41"/>
  <c r="T35"/>
  <c r="R36"/>
  <c r="R37"/>
  <c r="R38"/>
  <c r="R39"/>
  <c r="R40"/>
  <c r="R41"/>
  <c r="R35"/>
  <c r="P36"/>
  <c r="P37"/>
  <c r="P38"/>
  <c r="P39"/>
  <c r="P40"/>
  <c r="P41"/>
  <c r="P35"/>
  <c r="N36"/>
  <c r="N37"/>
  <c r="N38"/>
  <c r="N39"/>
  <c r="N40"/>
  <c r="N41"/>
  <c r="N35"/>
  <c r="L36"/>
  <c r="L37"/>
  <c r="L38"/>
  <c r="L39"/>
  <c r="L40"/>
  <c r="L41"/>
  <c r="L35"/>
  <c r="J36"/>
  <c r="J37"/>
  <c r="J38"/>
  <c r="J39"/>
  <c r="J40"/>
  <c r="J41"/>
  <c r="J35"/>
  <c r="H36"/>
  <c r="H37"/>
  <c r="H38"/>
  <c r="H39"/>
  <c r="H40"/>
  <c r="H41"/>
  <c r="H35"/>
  <c r="F41"/>
  <c r="F36"/>
  <c r="F37"/>
  <c r="F38"/>
  <c r="F39"/>
  <c r="F40"/>
  <c r="F35"/>
  <c r="AA41"/>
  <c r="Y41"/>
  <c r="W41"/>
  <c r="U41"/>
  <c r="V41" s="1"/>
  <c r="S41"/>
  <c r="Q41"/>
  <c r="O41"/>
  <c r="M41"/>
  <c r="K41"/>
  <c r="I41"/>
  <c r="G41"/>
  <c r="E41"/>
  <c r="E35"/>
  <c r="AC18"/>
  <c r="AB13"/>
  <c r="AB14"/>
  <c r="AB15"/>
  <c r="AB16"/>
  <c r="AB17"/>
  <c r="AB18"/>
  <c r="AB12"/>
  <c r="Z13"/>
  <c r="Z19" s="1"/>
  <c r="Z14"/>
  <c r="Z15"/>
  <c r="Z16"/>
  <c r="Z17"/>
  <c r="Z18"/>
  <c r="Z12"/>
  <c r="X13"/>
  <c r="X14"/>
  <c r="X15"/>
  <c r="X16"/>
  <c r="X17"/>
  <c r="X18"/>
  <c r="X12"/>
  <c r="V15"/>
  <c r="V13"/>
  <c r="V14"/>
  <c r="V16"/>
  <c r="V17"/>
  <c r="V18"/>
  <c r="V12"/>
  <c r="T13"/>
  <c r="T14"/>
  <c r="T15"/>
  <c r="T16"/>
  <c r="T17"/>
  <c r="T18"/>
  <c r="T12"/>
  <c r="R13"/>
  <c r="R14"/>
  <c r="R15"/>
  <c r="R16"/>
  <c r="R17"/>
  <c r="R18"/>
  <c r="R12"/>
  <c r="P13"/>
  <c r="P14"/>
  <c r="P15"/>
  <c r="P16"/>
  <c r="P17"/>
  <c r="P18"/>
  <c r="P12"/>
  <c r="N13"/>
  <c r="N14"/>
  <c r="N15"/>
  <c r="N16"/>
  <c r="N17"/>
  <c r="N18"/>
  <c r="N12"/>
  <c r="L12"/>
  <c r="L13"/>
  <c r="L14"/>
  <c r="L15"/>
  <c r="L16"/>
  <c r="L17"/>
  <c r="L18"/>
  <c r="J16"/>
  <c r="J13"/>
  <c r="J14"/>
  <c r="J15"/>
  <c r="J17"/>
  <c r="J18"/>
  <c r="J12"/>
  <c r="H15"/>
  <c r="H13"/>
  <c r="H14"/>
  <c r="H16"/>
  <c r="H17"/>
  <c r="H18"/>
  <c r="H12"/>
  <c r="F14"/>
  <c r="F13"/>
  <c r="F15"/>
  <c r="F16"/>
  <c r="F17"/>
  <c r="F18"/>
  <c r="F12"/>
  <c r="D73"/>
  <c r="D74"/>
  <c r="D75"/>
  <c r="D76"/>
  <c r="D77"/>
  <c r="D78"/>
  <c r="B73"/>
  <c r="B74"/>
  <c r="B75"/>
  <c r="B76"/>
  <c r="B77"/>
  <c r="B78"/>
  <c r="D72"/>
  <c r="B72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D57"/>
  <c r="C57"/>
  <c r="B57"/>
  <c r="D36"/>
  <c r="D37"/>
  <c r="D38"/>
  <c r="D39"/>
  <c r="D40"/>
  <c r="D41"/>
  <c r="B36"/>
  <c r="B37"/>
  <c r="B38"/>
  <c r="B39"/>
  <c r="B40"/>
  <c r="B41"/>
  <c r="D35"/>
  <c r="B35"/>
  <c r="C18"/>
  <c r="Z78"/>
  <c r="X78"/>
  <c r="V78"/>
  <c r="T78"/>
  <c r="J78"/>
  <c r="AB77"/>
  <c r="Z77"/>
  <c r="F77"/>
  <c r="E77"/>
  <c r="AB76"/>
  <c r="Z76"/>
  <c r="X76"/>
  <c r="V76"/>
  <c r="T76"/>
  <c r="R76"/>
  <c r="P76"/>
  <c r="N76"/>
  <c r="L76"/>
  <c r="J76"/>
  <c r="H76"/>
  <c r="F76"/>
  <c r="E76"/>
  <c r="AC76" s="1"/>
  <c r="AB75"/>
  <c r="X75"/>
  <c r="V75"/>
  <c r="T75"/>
  <c r="R75"/>
  <c r="N75"/>
  <c r="L75"/>
  <c r="J75"/>
  <c r="H75"/>
  <c r="F75"/>
  <c r="E75"/>
  <c r="AB74"/>
  <c r="Z74"/>
  <c r="X74"/>
  <c r="V74"/>
  <c r="N74"/>
  <c r="J74"/>
  <c r="H74"/>
  <c r="F74"/>
  <c r="E74"/>
  <c r="Z73"/>
  <c r="X73"/>
  <c r="T73"/>
  <c r="P73"/>
  <c r="J73"/>
  <c r="F73"/>
  <c r="E73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AC72" s="1"/>
  <c r="AC63"/>
  <c r="AC62"/>
  <c r="AC61"/>
  <c r="AC60"/>
  <c r="AC59"/>
  <c r="AC58"/>
  <c r="AC57"/>
  <c r="AC55"/>
  <c r="AC54"/>
  <c r="AA40"/>
  <c r="Y40"/>
  <c r="W40"/>
  <c r="U40"/>
  <c r="V40" s="1"/>
  <c r="S40"/>
  <c r="Q40"/>
  <c r="O40"/>
  <c r="M40"/>
  <c r="K40"/>
  <c r="I40"/>
  <c r="G40"/>
  <c r="E40"/>
  <c r="AC40" s="1"/>
  <c r="AA39"/>
  <c r="Y39"/>
  <c r="W39"/>
  <c r="U39"/>
  <c r="V39" s="1"/>
  <c r="S39"/>
  <c r="Q39"/>
  <c r="O39"/>
  <c r="M39"/>
  <c r="K39"/>
  <c r="I39"/>
  <c r="G39"/>
  <c r="E39"/>
  <c r="AA38"/>
  <c r="Y38"/>
  <c r="W38"/>
  <c r="U38"/>
  <c r="V38" s="1"/>
  <c r="S38"/>
  <c r="Q38"/>
  <c r="O38"/>
  <c r="M38"/>
  <c r="K38"/>
  <c r="I38"/>
  <c r="G38"/>
  <c r="E38"/>
  <c r="AC38" s="1"/>
  <c r="AA37"/>
  <c r="Y37"/>
  <c r="W37"/>
  <c r="U37"/>
  <c r="V37" s="1"/>
  <c r="S37"/>
  <c r="Q37"/>
  <c r="O37"/>
  <c r="M37"/>
  <c r="K37"/>
  <c r="I37"/>
  <c r="E37"/>
  <c r="AA36"/>
  <c r="Y36"/>
  <c r="W36"/>
  <c r="V36"/>
  <c r="U36"/>
  <c r="S36"/>
  <c r="Q36"/>
  <c r="O36"/>
  <c r="M36"/>
  <c r="K36"/>
  <c r="I36"/>
  <c r="G36"/>
  <c r="E36"/>
  <c r="AC36" s="1"/>
  <c r="AA35"/>
  <c r="Y35"/>
  <c r="W35"/>
  <c r="U35"/>
  <c r="S35"/>
  <c r="Q35"/>
  <c r="O35"/>
  <c r="M35"/>
  <c r="K35"/>
  <c r="I35"/>
  <c r="G35"/>
  <c r="AC35"/>
  <c r="AC17"/>
  <c r="AC16"/>
  <c r="AC15"/>
  <c r="AC14"/>
  <c r="AC13"/>
  <c r="AC12"/>
  <c r="AC10"/>
  <c r="AC9"/>
  <c r="E41" i="14"/>
  <c r="C41"/>
  <c r="F61" i="5"/>
  <c r="F62"/>
  <c r="F41"/>
  <c r="R77"/>
  <c r="H77"/>
  <c r="N40"/>
  <c r="J40"/>
  <c r="AB40"/>
  <c r="L40"/>
  <c r="H40"/>
  <c r="F40"/>
  <c r="G151" i="4"/>
  <c r="E151"/>
  <c r="I151" s="1"/>
  <c r="C151"/>
  <c r="B27" i="10"/>
  <c r="B29"/>
  <c r="Z62" i="5"/>
  <c r="AB62"/>
  <c r="L17"/>
  <c r="AB14" i="1"/>
  <c r="Z14"/>
  <c r="X14"/>
  <c r="V14"/>
  <c r="T14"/>
  <c r="R14"/>
  <c r="P14"/>
  <c r="N14"/>
  <c r="L14"/>
  <c r="H14"/>
  <c r="D11" i="9"/>
  <c r="F28" s="1"/>
  <c r="F14" i="1"/>
  <c r="J14"/>
  <c r="E11" i="9"/>
  <c r="G28" s="1"/>
  <c r="C50" i="11"/>
  <c r="O50"/>
  <c r="M11" i="9"/>
  <c r="L11"/>
  <c r="N28" s="1"/>
  <c r="K11"/>
  <c r="M28" s="1"/>
  <c r="J11"/>
  <c r="L28" s="1"/>
  <c r="I11"/>
  <c r="K28" s="1"/>
  <c r="H11"/>
  <c r="J28" s="1"/>
  <c r="G11"/>
  <c r="I28" s="1"/>
  <c r="F11"/>
  <c r="H28" s="1"/>
  <c r="D90" i="11"/>
  <c r="D92" s="1"/>
  <c r="D57" s="1"/>
  <c r="E90"/>
  <c r="E92" s="1"/>
  <c r="E57" s="1"/>
  <c r="H77" i="2"/>
  <c r="F90" i="11"/>
  <c r="F92" s="1"/>
  <c r="F57" s="1"/>
  <c r="G90"/>
  <c r="G92" s="1"/>
  <c r="G57" s="1"/>
  <c r="G62" s="1"/>
  <c r="H90"/>
  <c r="H92"/>
  <c r="I90"/>
  <c r="I92"/>
  <c r="I57"/>
  <c r="J90"/>
  <c r="J92"/>
  <c r="J57"/>
  <c r="K90"/>
  <c r="K92"/>
  <c r="K57"/>
  <c r="L90"/>
  <c r="L92"/>
  <c r="L57"/>
  <c r="M90"/>
  <c r="M92"/>
  <c r="M57"/>
  <c r="N90"/>
  <c r="C90"/>
  <c r="D39"/>
  <c r="D41"/>
  <c r="D6"/>
  <c r="E39"/>
  <c r="E41"/>
  <c r="E6"/>
  <c r="F39"/>
  <c r="F41" s="1"/>
  <c r="F6" s="1"/>
  <c r="G39"/>
  <c r="G41" s="1"/>
  <c r="G6" s="1"/>
  <c r="H39"/>
  <c r="I39"/>
  <c r="I41" s="1"/>
  <c r="I6" s="1"/>
  <c r="L34" i="2" s="1"/>
  <c r="J39" i="11"/>
  <c r="J41"/>
  <c r="J6" s="1"/>
  <c r="K39"/>
  <c r="K41"/>
  <c r="K6" s="1"/>
  <c r="L39"/>
  <c r="L41"/>
  <c r="L6" s="1"/>
  <c r="O34" i="2" s="1"/>
  <c r="M39" i="11"/>
  <c r="M41"/>
  <c r="M6" s="1"/>
  <c r="N39"/>
  <c r="N41"/>
  <c r="N6" s="1"/>
  <c r="C39"/>
  <c r="C41"/>
  <c r="C6" s="1"/>
  <c r="C23" i="8"/>
  <c r="C28"/>
  <c r="D11"/>
  <c r="E22" s="1"/>
  <c r="E11"/>
  <c r="F22" s="1"/>
  <c r="F11"/>
  <c r="G22" s="1"/>
  <c r="G11"/>
  <c r="H22" s="1"/>
  <c r="H11"/>
  <c r="I22" s="1"/>
  <c r="I11"/>
  <c r="J22" s="1"/>
  <c r="J11"/>
  <c r="K22" s="1"/>
  <c r="K11"/>
  <c r="L22" s="1"/>
  <c r="L11"/>
  <c r="M22" s="1"/>
  <c r="M11"/>
  <c r="N22" s="1"/>
  <c r="N11"/>
  <c r="C11"/>
  <c r="I40" i="5"/>
  <c r="H17"/>
  <c r="T60"/>
  <c r="J58" i="9"/>
  <c r="L76" s="1"/>
  <c r="AB67" i="1"/>
  <c r="N55" i="9"/>
  <c r="Z67" i="1"/>
  <c r="M55" i="9"/>
  <c r="X67" i="1"/>
  <c r="L55" i="9"/>
  <c r="N73" s="1"/>
  <c r="V67" i="1"/>
  <c r="K55" i="9"/>
  <c r="M73" s="1"/>
  <c r="T67" i="1"/>
  <c r="J55" i="9"/>
  <c r="R67" i="1"/>
  <c r="I55" i="9"/>
  <c r="K73" s="1"/>
  <c r="P67" i="1"/>
  <c r="H55" i="9"/>
  <c r="J73" s="1"/>
  <c r="N67" i="1"/>
  <c r="L67"/>
  <c r="F55" i="9"/>
  <c r="H73" s="1"/>
  <c r="J67" i="1"/>
  <c r="E55" i="9"/>
  <c r="H67" i="1"/>
  <c r="D55" i="9"/>
  <c r="F73" s="1"/>
  <c r="F67" i="1"/>
  <c r="C55" i="9"/>
  <c r="E73" s="1"/>
  <c r="R31" i="1"/>
  <c r="P31"/>
  <c r="J31"/>
  <c r="I48"/>
  <c r="V11"/>
  <c r="G114" i="2"/>
  <c r="H114"/>
  <c r="I114"/>
  <c r="J114"/>
  <c r="K114"/>
  <c r="L114"/>
  <c r="M114"/>
  <c r="N114"/>
  <c r="O114"/>
  <c r="P114"/>
  <c r="Q114"/>
  <c r="F114"/>
  <c r="G79"/>
  <c r="H79"/>
  <c r="I79"/>
  <c r="J79"/>
  <c r="K79"/>
  <c r="L79"/>
  <c r="M79"/>
  <c r="N79"/>
  <c r="O79"/>
  <c r="P79"/>
  <c r="Q79"/>
  <c r="F79"/>
  <c r="F111"/>
  <c r="R111"/>
  <c r="G111"/>
  <c r="H111"/>
  <c r="I111"/>
  <c r="J111"/>
  <c r="K111"/>
  <c r="L111"/>
  <c r="M111"/>
  <c r="N111"/>
  <c r="O111"/>
  <c r="P111"/>
  <c r="Q111"/>
  <c r="AA92" i="1"/>
  <c r="Y92"/>
  <c r="W92"/>
  <c r="U92"/>
  <c r="S92"/>
  <c r="T92"/>
  <c r="Q92"/>
  <c r="O92"/>
  <c r="M92"/>
  <c r="K92"/>
  <c r="I92"/>
  <c r="G92"/>
  <c r="E92"/>
  <c r="D92"/>
  <c r="P92"/>
  <c r="AA48"/>
  <c r="Y48"/>
  <c r="W48"/>
  <c r="U48"/>
  <c r="V48"/>
  <c r="S48"/>
  <c r="Q48"/>
  <c r="O48"/>
  <c r="M48"/>
  <c r="N48"/>
  <c r="K48"/>
  <c r="G48"/>
  <c r="E48"/>
  <c r="D48"/>
  <c r="H48"/>
  <c r="O67" i="11"/>
  <c r="O16"/>
  <c r="O15"/>
  <c r="C75"/>
  <c r="C55"/>
  <c r="L95" i="2"/>
  <c r="N95"/>
  <c r="H95"/>
  <c r="AA77" i="1"/>
  <c r="AB77"/>
  <c r="Y77"/>
  <c r="Z77"/>
  <c r="W77"/>
  <c r="X77"/>
  <c r="U77"/>
  <c r="V77"/>
  <c r="S77"/>
  <c r="T77"/>
  <c r="Q77"/>
  <c r="R77"/>
  <c r="O77"/>
  <c r="P77"/>
  <c r="M77"/>
  <c r="N77"/>
  <c r="K77"/>
  <c r="L77"/>
  <c r="I77"/>
  <c r="J77"/>
  <c r="G77"/>
  <c r="H77"/>
  <c r="E77"/>
  <c r="F77"/>
  <c r="Z64"/>
  <c r="M52" i="9"/>
  <c r="X64" i="1"/>
  <c r="L52" i="9"/>
  <c r="N70" s="1"/>
  <c r="V64" i="1"/>
  <c r="K52" i="9"/>
  <c r="T64" i="1"/>
  <c r="J52" i="9"/>
  <c r="L70" s="1"/>
  <c r="R64" i="1"/>
  <c r="I52" i="9"/>
  <c r="K70" s="1"/>
  <c r="P64" i="1"/>
  <c r="H52" i="9"/>
  <c r="J70" s="1"/>
  <c r="N64" i="1"/>
  <c r="G52" i="9"/>
  <c r="I70" s="1"/>
  <c r="L64" i="1"/>
  <c r="F52" i="9"/>
  <c r="H70" s="1"/>
  <c r="J64" i="1"/>
  <c r="E52" i="9"/>
  <c r="G70" s="1"/>
  <c r="H64" i="1"/>
  <c r="D52" i="9"/>
  <c r="F70" s="1"/>
  <c r="F64" i="1"/>
  <c r="AC64"/>
  <c r="AB31"/>
  <c r="Z31"/>
  <c r="X31"/>
  <c r="V31"/>
  <c r="T31"/>
  <c r="N31"/>
  <c r="L31"/>
  <c r="G31"/>
  <c r="H31"/>
  <c r="E31"/>
  <c r="F31"/>
  <c r="AC11"/>
  <c r="Z11"/>
  <c r="M8" i="9"/>
  <c r="X11" i="1"/>
  <c r="T11"/>
  <c r="J8" i="9"/>
  <c r="L25" s="1"/>
  <c r="N11" i="1"/>
  <c r="G8" i="9"/>
  <c r="I25" s="1"/>
  <c r="J11" i="1"/>
  <c r="H11"/>
  <c r="D8" i="9"/>
  <c r="F25" s="1"/>
  <c r="Z14" i="5"/>
  <c r="M13" i="9"/>
  <c r="N50" i="11"/>
  <c r="N7"/>
  <c r="Q35" i="2"/>
  <c r="Q113"/>
  <c r="F36"/>
  <c r="G36"/>
  <c r="H36"/>
  <c r="I36"/>
  <c r="J36"/>
  <c r="K36"/>
  <c r="L36"/>
  <c r="M36"/>
  <c r="N36"/>
  <c r="O36"/>
  <c r="P36"/>
  <c r="Q36"/>
  <c r="E80" i="12"/>
  <c r="F36" i="6"/>
  <c r="B36"/>
  <c r="C25" i="8"/>
  <c r="N24" i="11"/>
  <c r="N4"/>
  <c r="Q32" i="2"/>
  <c r="K24" i="11"/>
  <c r="K4"/>
  <c r="L24"/>
  <c r="L4"/>
  <c r="M24"/>
  <c r="M4"/>
  <c r="P32" i="2"/>
  <c r="G24" i="11"/>
  <c r="G4"/>
  <c r="H24"/>
  <c r="H4"/>
  <c r="I24"/>
  <c r="I4"/>
  <c r="L32" i="2"/>
  <c r="J24" i="11"/>
  <c r="J4"/>
  <c r="C24"/>
  <c r="C4"/>
  <c r="D24"/>
  <c r="D4"/>
  <c r="G32" i="2"/>
  <c r="E24" i="11"/>
  <c r="E4"/>
  <c r="F24"/>
  <c r="F4"/>
  <c r="C38" i="12"/>
  <c r="C39"/>
  <c r="C15" i="6"/>
  <c r="B15"/>
  <c r="D15"/>
  <c r="D28" i="12"/>
  <c r="E28"/>
  <c r="F28"/>
  <c r="G28"/>
  <c r="H28"/>
  <c r="I28"/>
  <c r="J28"/>
  <c r="K28"/>
  <c r="L28"/>
  <c r="M28"/>
  <c r="C36" i="6"/>
  <c r="D36"/>
  <c r="G36"/>
  <c r="H36"/>
  <c r="J36"/>
  <c r="K36"/>
  <c r="L36"/>
  <c r="F15"/>
  <c r="G15"/>
  <c r="H15"/>
  <c r="J15"/>
  <c r="K15"/>
  <c r="L15"/>
  <c r="C90" i="12"/>
  <c r="C91"/>
  <c r="D91" s="1"/>
  <c r="E91" s="1"/>
  <c r="F91" s="1"/>
  <c r="G91" s="1"/>
  <c r="H91" s="1"/>
  <c r="I91" s="1"/>
  <c r="J91" s="1"/>
  <c r="K91" s="1"/>
  <c r="L91" s="1"/>
  <c r="M91" s="1"/>
  <c r="N91" s="1"/>
  <c r="F113" i="2"/>
  <c r="R113" s="1"/>
  <c r="G113"/>
  <c r="H113"/>
  <c r="K113"/>
  <c r="L113"/>
  <c r="M113"/>
  <c r="P113"/>
  <c r="G110"/>
  <c r="G119" s="1"/>
  <c r="J110"/>
  <c r="M110"/>
  <c r="M119" s="1"/>
  <c r="N110"/>
  <c r="N119" s="1"/>
  <c r="O110"/>
  <c r="O119" s="1"/>
  <c r="Q110"/>
  <c r="F110"/>
  <c r="I110"/>
  <c r="I119" s="1"/>
  <c r="R118"/>
  <c r="R117"/>
  <c r="R116"/>
  <c r="R115"/>
  <c r="R109"/>
  <c r="R108"/>
  <c r="D91" i="1"/>
  <c r="F96" i="2"/>
  <c r="D93" i="1"/>
  <c r="P93"/>
  <c r="I95" i="2"/>
  <c r="Q95"/>
  <c r="J95"/>
  <c r="C36" i="9"/>
  <c r="B8" i="6"/>
  <c r="B10" s="1"/>
  <c r="L63" i="1"/>
  <c r="F51" i="9"/>
  <c r="H69" s="1"/>
  <c r="L66" i="1"/>
  <c r="F54" i="9"/>
  <c r="H72" s="1"/>
  <c r="F63" i="1"/>
  <c r="C51" i="9"/>
  <c r="E69" s="1"/>
  <c r="F66" i="1"/>
  <c r="E76"/>
  <c r="F76"/>
  <c r="E78"/>
  <c r="F78"/>
  <c r="E79"/>
  <c r="F79"/>
  <c r="E80"/>
  <c r="F80"/>
  <c r="F81"/>
  <c r="E91"/>
  <c r="F91"/>
  <c r="E93"/>
  <c r="H63"/>
  <c r="D51" i="9"/>
  <c r="H66" i="1"/>
  <c r="D54" i="9"/>
  <c r="F72" s="1"/>
  <c r="G76" i="1"/>
  <c r="H76"/>
  <c r="G78"/>
  <c r="H78"/>
  <c r="G79"/>
  <c r="H79"/>
  <c r="G80"/>
  <c r="H81"/>
  <c r="G91"/>
  <c r="H91"/>
  <c r="G93"/>
  <c r="H93"/>
  <c r="J63"/>
  <c r="E51" i="9"/>
  <c r="G69" s="1"/>
  <c r="J66" i="1"/>
  <c r="E54" i="9"/>
  <c r="I76" i="1"/>
  <c r="J76"/>
  <c r="I78"/>
  <c r="J78"/>
  <c r="I79"/>
  <c r="J79"/>
  <c r="I80"/>
  <c r="J81"/>
  <c r="I91"/>
  <c r="I93"/>
  <c r="J93"/>
  <c r="K76"/>
  <c r="L76"/>
  <c r="K78"/>
  <c r="L78"/>
  <c r="K79"/>
  <c r="L79"/>
  <c r="K80"/>
  <c r="N80"/>
  <c r="L81"/>
  <c r="K91"/>
  <c r="K93"/>
  <c r="L93"/>
  <c r="AA76"/>
  <c r="AB76"/>
  <c r="AA78"/>
  <c r="AB78"/>
  <c r="AA79"/>
  <c r="AB79"/>
  <c r="AA80"/>
  <c r="AB80"/>
  <c r="Y80"/>
  <c r="AB81"/>
  <c r="AA91"/>
  <c r="AB91"/>
  <c r="AA93"/>
  <c r="Y76"/>
  <c r="Z76"/>
  <c r="Y78"/>
  <c r="Z78"/>
  <c r="Y79"/>
  <c r="Z79"/>
  <c r="W80"/>
  <c r="Z81"/>
  <c r="Y91"/>
  <c r="Y93"/>
  <c r="Z93"/>
  <c r="W76"/>
  <c r="X76"/>
  <c r="W78"/>
  <c r="X78"/>
  <c r="W79"/>
  <c r="X79"/>
  <c r="U80"/>
  <c r="X81"/>
  <c r="W91"/>
  <c r="W93"/>
  <c r="X93"/>
  <c r="U76"/>
  <c r="V76"/>
  <c r="U78"/>
  <c r="V78"/>
  <c r="U79"/>
  <c r="V79"/>
  <c r="S80"/>
  <c r="V81"/>
  <c r="U91"/>
  <c r="U93"/>
  <c r="S76"/>
  <c r="T76"/>
  <c r="S78"/>
  <c r="T78"/>
  <c r="S79"/>
  <c r="T79"/>
  <c r="Q80"/>
  <c r="T81"/>
  <c r="S91"/>
  <c r="T91"/>
  <c r="S93"/>
  <c r="Q76"/>
  <c r="R76"/>
  <c r="Q78"/>
  <c r="R78"/>
  <c r="Q79"/>
  <c r="R79"/>
  <c r="O80"/>
  <c r="R81"/>
  <c r="Q91"/>
  <c r="R91"/>
  <c r="Q93"/>
  <c r="O76"/>
  <c r="P76"/>
  <c r="O78"/>
  <c r="P78"/>
  <c r="O79"/>
  <c r="P79"/>
  <c r="M80"/>
  <c r="P81"/>
  <c r="O91"/>
  <c r="P91"/>
  <c r="O93"/>
  <c r="M76"/>
  <c r="N76"/>
  <c r="M78"/>
  <c r="N78"/>
  <c r="M79"/>
  <c r="N79"/>
  <c r="N81"/>
  <c r="M91"/>
  <c r="N91"/>
  <c r="M93"/>
  <c r="N93"/>
  <c r="N63"/>
  <c r="G51" i="9"/>
  <c r="N66" i="1"/>
  <c r="G54" i="9"/>
  <c r="I72" s="1"/>
  <c r="P63" i="1"/>
  <c r="H51" i="9"/>
  <c r="P66" i="1"/>
  <c r="H54" i="9"/>
  <c r="J72" s="1"/>
  <c r="R63" i="1"/>
  <c r="I51" i="9"/>
  <c r="K69" s="1"/>
  <c r="R66" i="1"/>
  <c r="I54" i="9"/>
  <c r="K72" s="1"/>
  <c r="T63" i="1"/>
  <c r="J51" i="9"/>
  <c r="L69" s="1"/>
  <c r="T66" i="1"/>
  <c r="J54" i="9"/>
  <c r="L72" s="1"/>
  <c r="V63" i="1"/>
  <c r="K51" i="9"/>
  <c r="M69" s="1"/>
  <c r="V65" i="1"/>
  <c r="K53" i="9"/>
  <c r="M71" s="1"/>
  <c r="V66" i="1"/>
  <c r="K54" i="9"/>
  <c r="M72" s="1"/>
  <c r="X63" i="1"/>
  <c r="Z63"/>
  <c r="M51" i="9"/>
  <c r="Z65" i="1"/>
  <c r="M53" i="9"/>
  <c r="Z66" i="1"/>
  <c r="M54" i="9"/>
  <c r="AB63" i="1"/>
  <c r="N51" i="9"/>
  <c r="AB66" i="1"/>
  <c r="I178" i="4"/>
  <c r="I174"/>
  <c r="I167"/>
  <c r="I166"/>
  <c r="I165"/>
  <c r="I164"/>
  <c r="I163"/>
  <c r="I160"/>
  <c r="I159"/>
  <c r="I158"/>
  <c r="I157"/>
  <c r="I156"/>
  <c r="I155"/>
  <c r="I154"/>
  <c r="I153"/>
  <c r="I150"/>
  <c r="I149"/>
  <c r="I148"/>
  <c r="I147"/>
  <c r="I146"/>
  <c r="I143"/>
  <c r="I142"/>
  <c r="I141"/>
  <c r="I140"/>
  <c r="I139"/>
  <c r="I138"/>
  <c r="I137"/>
  <c r="I136"/>
  <c r="I129"/>
  <c r="I128"/>
  <c r="I127"/>
  <c r="I125"/>
  <c r="I124"/>
  <c r="I121"/>
  <c r="I120"/>
  <c r="C101" i="11"/>
  <c r="C58"/>
  <c r="D101"/>
  <c r="C168" i="4"/>
  <c r="E101" i="11"/>
  <c r="E58"/>
  <c r="H78" i="2"/>
  <c r="F101" i="11"/>
  <c r="F58"/>
  <c r="I78" i="2"/>
  <c r="G101" i="11"/>
  <c r="H101"/>
  <c r="E168" i="4"/>
  <c r="I101" i="11"/>
  <c r="I58"/>
  <c r="L78" i="2"/>
  <c r="J101" i="11"/>
  <c r="J58"/>
  <c r="M78" i="2"/>
  <c r="K101" i="11"/>
  <c r="K58"/>
  <c r="N78" i="2"/>
  <c r="L101" i="11"/>
  <c r="L58"/>
  <c r="O78" i="2"/>
  <c r="M101" i="11"/>
  <c r="M58"/>
  <c r="P78" i="2"/>
  <c r="N101" i="11"/>
  <c r="N58"/>
  <c r="Q78" i="2"/>
  <c r="O100" i="11"/>
  <c r="O99"/>
  <c r="O98"/>
  <c r="O97"/>
  <c r="O96"/>
  <c r="O95"/>
  <c r="O94"/>
  <c r="O91"/>
  <c r="O89"/>
  <c r="O88"/>
  <c r="O87"/>
  <c r="O86"/>
  <c r="O85"/>
  <c r="O84"/>
  <c r="C82"/>
  <c r="C56"/>
  <c r="F76" i="2"/>
  <c r="D82" i="11"/>
  <c r="E82"/>
  <c r="E56"/>
  <c r="H76" i="2"/>
  <c r="F82" i="11"/>
  <c r="F56"/>
  <c r="G82"/>
  <c r="G56"/>
  <c r="J76" i="2"/>
  <c r="H82" i="11"/>
  <c r="H56"/>
  <c r="K76" i="2"/>
  <c r="I82" i="11"/>
  <c r="I56"/>
  <c r="L76" i="2"/>
  <c r="J82" i="11"/>
  <c r="J56"/>
  <c r="M76" i="2"/>
  <c r="K82" i="11"/>
  <c r="K56"/>
  <c r="N76" i="2"/>
  <c r="L82" i="11"/>
  <c r="L56"/>
  <c r="O76" i="2"/>
  <c r="M82" i="11"/>
  <c r="M56"/>
  <c r="P76" i="2"/>
  <c r="N82" i="11"/>
  <c r="N56"/>
  <c r="Q76" i="2"/>
  <c r="O81" i="11"/>
  <c r="O80"/>
  <c r="O79"/>
  <c r="O78"/>
  <c r="O77"/>
  <c r="D75"/>
  <c r="D55"/>
  <c r="E75"/>
  <c r="O75"/>
  <c r="F75"/>
  <c r="F55"/>
  <c r="G75"/>
  <c r="G55"/>
  <c r="H75"/>
  <c r="H55"/>
  <c r="I75"/>
  <c r="I55"/>
  <c r="J75"/>
  <c r="J55"/>
  <c r="K75"/>
  <c r="K55"/>
  <c r="N75" i="2"/>
  <c r="L75" i="11"/>
  <c r="L55"/>
  <c r="M75"/>
  <c r="M55"/>
  <c r="P75" i="2"/>
  <c r="N75" i="11"/>
  <c r="N55"/>
  <c r="Q75" i="2"/>
  <c r="O74" i="11"/>
  <c r="O73"/>
  <c r="O72"/>
  <c r="O71"/>
  <c r="O70"/>
  <c r="O69"/>
  <c r="O68"/>
  <c r="O66"/>
  <c r="O61"/>
  <c r="O60"/>
  <c r="O59"/>
  <c r="L59" i="5"/>
  <c r="G80" i="12"/>
  <c r="H80"/>
  <c r="I80"/>
  <c r="J80"/>
  <c r="K80"/>
  <c r="L80"/>
  <c r="M80"/>
  <c r="K151" i="4"/>
  <c r="I116"/>
  <c r="I115"/>
  <c r="I114"/>
  <c r="I113"/>
  <c r="I109"/>
  <c r="I108"/>
  <c r="I107"/>
  <c r="K105"/>
  <c r="I105"/>
  <c r="G105"/>
  <c r="E105"/>
  <c r="C105"/>
  <c r="B10" i="10"/>
  <c r="C8"/>
  <c r="C10"/>
  <c r="B15"/>
  <c r="C13"/>
  <c r="C15"/>
  <c r="D13"/>
  <c r="D15"/>
  <c r="E13"/>
  <c r="E15"/>
  <c r="F13"/>
  <c r="F15"/>
  <c r="G13"/>
  <c r="G15"/>
  <c r="H13"/>
  <c r="H15"/>
  <c r="I13"/>
  <c r="I15"/>
  <c r="J13"/>
  <c r="J15"/>
  <c r="K13"/>
  <c r="K15"/>
  <c r="L13"/>
  <c r="L15"/>
  <c r="M13"/>
  <c r="M15"/>
  <c r="B32"/>
  <c r="C7" i="11"/>
  <c r="F35" i="2"/>
  <c r="D50" i="11"/>
  <c r="E50"/>
  <c r="E7"/>
  <c r="H35" i="2"/>
  <c r="F50" i="11"/>
  <c r="F7"/>
  <c r="G50"/>
  <c r="G7"/>
  <c r="H50"/>
  <c r="H7"/>
  <c r="K35" i="2"/>
  <c r="I50" i="11"/>
  <c r="I7"/>
  <c r="L35" i="2"/>
  <c r="J50" i="11"/>
  <c r="J7"/>
  <c r="M35" i="2"/>
  <c r="K50" i="11"/>
  <c r="K7"/>
  <c r="N35" i="2"/>
  <c r="L50" i="11"/>
  <c r="L7"/>
  <c r="M50"/>
  <c r="M7"/>
  <c r="P35" i="2"/>
  <c r="N10" i="1"/>
  <c r="G7" i="9"/>
  <c r="I24" s="1"/>
  <c r="N30" i="1"/>
  <c r="M47"/>
  <c r="P10"/>
  <c r="H7" i="9"/>
  <c r="J24" s="1"/>
  <c r="P30" i="1"/>
  <c r="O47"/>
  <c r="R10"/>
  <c r="R30"/>
  <c r="Q47"/>
  <c r="R47"/>
  <c r="T10"/>
  <c r="T30"/>
  <c r="S47"/>
  <c r="V10"/>
  <c r="K7" i="9"/>
  <c r="V30" i="1"/>
  <c r="U47"/>
  <c r="X10"/>
  <c r="L7" i="9"/>
  <c r="X30" i="1"/>
  <c r="W47"/>
  <c r="Z10"/>
  <c r="M7" i="9"/>
  <c r="Z30" i="1"/>
  <c r="Y47"/>
  <c r="Z47"/>
  <c r="AB10"/>
  <c r="N7" i="9"/>
  <c r="D69" s="1"/>
  <c r="AB30" i="1"/>
  <c r="AA47"/>
  <c r="H33"/>
  <c r="O44" i="11"/>
  <c r="O45"/>
  <c r="O46"/>
  <c r="O47"/>
  <c r="O48"/>
  <c r="O49"/>
  <c r="O43"/>
  <c r="O34"/>
  <c r="O35"/>
  <c r="O36"/>
  <c r="O37"/>
  <c r="O38"/>
  <c r="O40"/>
  <c r="O33"/>
  <c r="O27"/>
  <c r="O28"/>
  <c r="O29"/>
  <c r="O30"/>
  <c r="O26"/>
  <c r="D31"/>
  <c r="D5"/>
  <c r="E31"/>
  <c r="E5"/>
  <c r="H33" i="2"/>
  <c r="F31" i="11"/>
  <c r="F5"/>
  <c r="I33" i="2"/>
  <c r="G31" i="11"/>
  <c r="G5"/>
  <c r="H31"/>
  <c r="H5"/>
  <c r="K33" i="2"/>
  <c r="I31" i="11"/>
  <c r="I5"/>
  <c r="L33" i="2"/>
  <c r="J31" i="11"/>
  <c r="J5"/>
  <c r="M33" i="2"/>
  <c r="K31" i="11"/>
  <c r="K5"/>
  <c r="L31"/>
  <c r="L5"/>
  <c r="O33" i="2"/>
  <c r="M31" i="11"/>
  <c r="M5"/>
  <c r="N31"/>
  <c r="N5"/>
  <c r="Q33" i="2"/>
  <c r="C31" i="11"/>
  <c r="O31"/>
  <c r="O17"/>
  <c r="O18"/>
  <c r="O19"/>
  <c r="O20"/>
  <c r="O21"/>
  <c r="O22"/>
  <c r="O23"/>
  <c r="O10"/>
  <c r="O9"/>
  <c r="O8"/>
  <c r="I68" i="4"/>
  <c r="I62"/>
  <c r="I63"/>
  <c r="I64"/>
  <c r="I65"/>
  <c r="I66"/>
  <c r="I67"/>
  <c r="I69"/>
  <c r="N7" i="7"/>
  <c r="O35" i="9"/>
  <c r="F14" i="5"/>
  <c r="G30" i="1"/>
  <c r="H30"/>
  <c r="E30"/>
  <c r="F30"/>
  <c r="L30"/>
  <c r="I30"/>
  <c r="J30"/>
  <c r="E47"/>
  <c r="F47"/>
  <c r="D47"/>
  <c r="AB13"/>
  <c r="N10" i="9"/>
  <c r="D72" s="1"/>
  <c r="F57" i="5"/>
  <c r="F58"/>
  <c r="C56" i="9"/>
  <c r="E74" s="1"/>
  <c r="H57" i="5"/>
  <c r="H58"/>
  <c r="D56" i="9"/>
  <c r="J57" i="5"/>
  <c r="E56" i="9"/>
  <c r="G74" s="1"/>
  <c r="J58" i="5"/>
  <c r="L58"/>
  <c r="N57"/>
  <c r="G56" i="9"/>
  <c r="I74" s="1"/>
  <c r="N58" i="5"/>
  <c r="P57"/>
  <c r="P58"/>
  <c r="R57"/>
  <c r="I56" i="9"/>
  <c r="R58" i="5"/>
  <c r="T57"/>
  <c r="J56" i="9"/>
  <c r="L74" s="1"/>
  <c r="T58" i="5"/>
  <c r="V57"/>
  <c r="V58"/>
  <c r="K56" i="9"/>
  <c r="M74" s="1"/>
  <c r="X57" i="5"/>
  <c r="L56" i="9"/>
  <c r="N74" s="1"/>
  <c r="X58" i="5"/>
  <c r="Z57"/>
  <c r="Z58"/>
  <c r="AB14"/>
  <c r="F59"/>
  <c r="C57" i="9"/>
  <c r="E75" s="1"/>
  <c r="F64" i="5"/>
  <c r="H59"/>
  <c r="H62"/>
  <c r="H64"/>
  <c r="J59"/>
  <c r="J65"/>
  <c r="H59" i="2"/>
  <c r="J62" i="5"/>
  <c r="J64"/>
  <c r="L64"/>
  <c r="N59"/>
  <c r="G57" i="9"/>
  <c r="I75" s="1"/>
  <c r="N62" i="5"/>
  <c r="N64"/>
  <c r="P59"/>
  <c r="P62"/>
  <c r="P64"/>
  <c r="R59"/>
  <c r="R62"/>
  <c r="R64"/>
  <c r="I57" i="9"/>
  <c r="K75" s="1"/>
  <c r="T59" i="5"/>
  <c r="J57" i="9"/>
  <c r="L75" s="1"/>
  <c r="T62" i="5"/>
  <c r="T64"/>
  <c r="V59"/>
  <c r="V62"/>
  <c r="V64"/>
  <c r="X59"/>
  <c r="X62"/>
  <c r="X64"/>
  <c r="Z59"/>
  <c r="M57" i="9"/>
  <c r="Z64" i="5"/>
  <c r="AB59"/>
  <c r="N57" i="9"/>
  <c r="AB64" i="5"/>
  <c r="AB65"/>
  <c r="Q59" i="2"/>
  <c r="AB57" i="5"/>
  <c r="AB58"/>
  <c r="H10" i="1"/>
  <c r="J10"/>
  <c r="E7" i="9"/>
  <c r="G24" s="1"/>
  <c r="L10" i="1"/>
  <c r="F7" i="9"/>
  <c r="L12" i="1"/>
  <c r="Z12"/>
  <c r="M9" i="9"/>
  <c r="H13" i="1"/>
  <c r="D10" i="9"/>
  <c r="F27" s="1"/>
  <c r="P13" i="1"/>
  <c r="H10" i="9"/>
  <c r="J27" s="1"/>
  <c r="T13" i="1"/>
  <c r="J10" i="9"/>
  <c r="L27" s="1"/>
  <c r="X13" i="1"/>
  <c r="L10" i="9"/>
  <c r="N27" s="1"/>
  <c r="H14" i="5"/>
  <c r="J14"/>
  <c r="N14"/>
  <c r="G13" i="9"/>
  <c r="I30" s="1"/>
  <c r="P14" i="5"/>
  <c r="R14"/>
  <c r="T14"/>
  <c r="V14"/>
  <c r="X14"/>
  <c r="F10" i="1"/>
  <c r="C7" i="9"/>
  <c r="E24" s="1"/>
  <c r="L57" i="5"/>
  <c r="L62"/>
  <c r="AA74"/>
  <c r="AB74"/>
  <c r="Y74"/>
  <c r="Z74"/>
  <c r="W74"/>
  <c r="X74"/>
  <c r="U74"/>
  <c r="V74"/>
  <c r="S74"/>
  <c r="T74"/>
  <c r="Q74"/>
  <c r="R74"/>
  <c r="O74"/>
  <c r="P74"/>
  <c r="M74"/>
  <c r="N74"/>
  <c r="K74"/>
  <c r="L74"/>
  <c r="I74"/>
  <c r="J74"/>
  <c r="G74"/>
  <c r="H74"/>
  <c r="E74"/>
  <c r="AA37"/>
  <c r="AB37"/>
  <c r="Y37"/>
  <c r="Z37"/>
  <c r="W37"/>
  <c r="X37"/>
  <c r="U37"/>
  <c r="V37"/>
  <c r="S37"/>
  <c r="T37"/>
  <c r="Q37"/>
  <c r="R37"/>
  <c r="O37"/>
  <c r="M37"/>
  <c r="N37"/>
  <c r="K37"/>
  <c r="L37"/>
  <c r="I37"/>
  <c r="J37"/>
  <c r="E37"/>
  <c r="F37"/>
  <c r="AB32" i="1"/>
  <c r="AB33"/>
  <c r="Z32"/>
  <c r="X32"/>
  <c r="X33"/>
  <c r="V32"/>
  <c r="T32"/>
  <c r="T33"/>
  <c r="R32"/>
  <c r="P32"/>
  <c r="P33"/>
  <c r="N32"/>
  <c r="L32"/>
  <c r="J32"/>
  <c r="H32"/>
  <c r="G49"/>
  <c r="G47"/>
  <c r="I47"/>
  <c r="K47"/>
  <c r="L47"/>
  <c r="L14" i="5"/>
  <c r="O49" i="1"/>
  <c r="S49"/>
  <c r="W49"/>
  <c r="X49"/>
  <c r="E32"/>
  <c r="F32"/>
  <c r="AA49"/>
  <c r="N28" i="10"/>
  <c r="N13"/>
  <c r="N9"/>
  <c r="O67" i="9"/>
  <c r="O66"/>
  <c r="O41" i="8"/>
  <c r="O12"/>
  <c r="N30" i="7"/>
  <c r="N28"/>
  <c r="N26"/>
  <c r="N24"/>
  <c r="N14"/>
  <c r="N12"/>
  <c r="N10"/>
  <c r="N8"/>
  <c r="C5" i="6"/>
  <c r="D5"/>
  <c r="E5"/>
  <c r="F5"/>
  <c r="G5"/>
  <c r="H5"/>
  <c r="I5"/>
  <c r="J5"/>
  <c r="K5"/>
  <c r="L5"/>
  <c r="M5"/>
  <c r="B5"/>
  <c r="N34"/>
  <c r="N30"/>
  <c r="N13"/>
  <c r="R74" i="2"/>
  <c r="Q103"/>
  <c r="Q105" s="1"/>
  <c r="O103"/>
  <c r="K103"/>
  <c r="G103"/>
  <c r="P103"/>
  <c r="J103"/>
  <c r="AC81" i="5"/>
  <c r="AB81"/>
  <c r="Z81"/>
  <c r="X81"/>
  <c r="V81"/>
  <c r="T81"/>
  <c r="R81"/>
  <c r="P81"/>
  <c r="N81"/>
  <c r="L81"/>
  <c r="J81"/>
  <c r="H81"/>
  <c r="F81"/>
  <c r="AC80"/>
  <c r="AB80"/>
  <c r="Z80"/>
  <c r="X80"/>
  <c r="V80"/>
  <c r="T80"/>
  <c r="R80"/>
  <c r="P80"/>
  <c r="N80"/>
  <c r="L80"/>
  <c r="J80"/>
  <c r="H80"/>
  <c r="F80"/>
  <c r="AD79"/>
  <c r="AA79"/>
  <c r="Y79"/>
  <c r="W79"/>
  <c r="U79"/>
  <c r="S79"/>
  <c r="Q79"/>
  <c r="O79"/>
  <c r="M79"/>
  <c r="K79"/>
  <c r="I79"/>
  <c r="G79"/>
  <c r="E79"/>
  <c r="AA78"/>
  <c r="AB78"/>
  <c r="Y78"/>
  <c r="Z78"/>
  <c r="W78"/>
  <c r="X78"/>
  <c r="U78"/>
  <c r="V78"/>
  <c r="S78"/>
  <c r="T78"/>
  <c r="Q78"/>
  <c r="R78"/>
  <c r="O78"/>
  <c r="P78"/>
  <c r="M78"/>
  <c r="N78"/>
  <c r="K78"/>
  <c r="L78"/>
  <c r="I78"/>
  <c r="J78"/>
  <c r="G78"/>
  <c r="H78"/>
  <c r="E78"/>
  <c r="F78"/>
  <c r="AA77"/>
  <c r="AB77"/>
  <c r="Y77"/>
  <c r="Z77"/>
  <c r="W77"/>
  <c r="X77"/>
  <c r="U77"/>
  <c r="V77"/>
  <c r="S77"/>
  <c r="T77"/>
  <c r="Q77"/>
  <c r="O77"/>
  <c r="P77"/>
  <c r="M77"/>
  <c r="N77"/>
  <c r="K77"/>
  <c r="L77"/>
  <c r="I77"/>
  <c r="J77"/>
  <c r="G77"/>
  <c r="E77"/>
  <c r="F77"/>
  <c r="AA76"/>
  <c r="AB76"/>
  <c r="Y76"/>
  <c r="Z76"/>
  <c r="W76"/>
  <c r="X76"/>
  <c r="U76"/>
  <c r="V76"/>
  <c r="S76"/>
  <c r="T76"/>
  <c r="Q76"/>
  <c r="R76"/>
  <c r="O76"/>
  <c r="P76"/>
  <c r="M76"/>
  <c r="N76"/>
  <c r="K76"/>
  <c r="L76"/>
  <c r="I76"/>
  <c r="J76"/>
  <c r="G76"/>
  <c r="H76"/>
  <c r="E76"/>
  <c r="F76"/>
  <c r="AA75"/>
  <c r="AB75"/>
  <c r="Y75"/>
  <c r="Z75"/>
  <c r="W75"/>
  <c r="X75"/>
  <c r="U75"/>
  <c r="V75"/>
  <c r="S75"/>
  <c r="T75"/>
  <c r="Q75"/>
  <c r="R75"/>
  <c r="O75"/>
  <c r="P75"/>
  <c r="M75"/>
  <c r="N75"/>
  <c r="K75"/>
  <c r="L75"/>
  <c r="I75"/>
  <c r="J75"/>
  <c r="G75"/>
  <c r="E75"/>
  <c r="AA73"/>
  <c r="AB73"/>
  <c r="Y73"/>
  <c r="Z73"/>
  <c r="W73"/>
  <c r="X73"/>
  <c r="U73"/>
  <c r="V73"/>
  <c r="S73"/>
  <c r="T73"/>
  <c r="T82"/>
  <c r="Q73"/>
  <c r="O73"/>
  <c r="P73"/>
  <c r="M73"/>
  <c r="K73"/>
  <c r="L73"/>
  <c r="I73"/>
  <c r="J73"/>
  <c r="G73"/>
  <c r="H73"/>
  <c r="E73"/>
  <c r="F73"/>
  <c r="AA72"/>
  <c r="AB72"/>
  <c r="Y72"/>
  <c r="Z72"/>
  <c r="W72"/>
  <c r="X72"/>
  <c r="U72"/>
  <c r="V72"/>
  <c r="S72"/>
  <c r="T72"/>
  <c r="Q72"/>
  <c r="R72"/>
  <c r="O72"/>
  <c r="M72"/>
  <c r="N72"/>
  <c r="K72"/>
  <c r="L72"/>
  <c r="I72"/>
  <c r="J72"/>
  <c r="G72"/>
  <c r="H72"/>
  <c r="E72"/>
  <c r="F72"/>
  <c r="AC64"/>
  <c r="AD63"/>
  <c r="AC63"/>
  <c r="AC62"/>
  <c r="AC61"/>
  <c r="AB61"/>
  <c r="Z61"/>
  <c r="X61"/>
  <c r="V61"/>
  <c r="T61"/>
  <c r="R61"/>
  <c r="P61"/>
  <c r="N61"/>
  <c r="L61"/>
  <c r="F58" i="9"/>
  <c r="J61" i="5"/>
  <c r="H61"/>
  <c r="AC60"/>
  <c r="AB60"/>
  <c r="Z60"/>
  <c r="M58" i="9"/>
  <c r="X60" i="5"/>
  <c r="V60"/>
  <c r="K58" i="9"/>
  <c r="M76" s="1"/>
  <c r="R60" i="5"/>
  <c r="I58" i="9"/>
  <c r="K76" s="1"/>
  <c r="P60" i="5"/>
  <c r="H58" i="9"/>
  <c r="J76" s="1"/>
  <c r="N60" i="5"/>
  <c r="L60"/>
  <c r="J60"/>
  <c r="E58" i="9"/>
  <c r="G76" s="1"/>
  <c r="H60" i="5"/>
  <c r="D58" i="9"/>
  <c r="F60" i="5"/>
  <c r="AC59"/>
  <c r="AC58"/>
  <c r="AC57"/>
  <c r="AC55"/>
  <c r="AC54"/>
  <c r="AC41"/>
  <c r="AB41"/>
  <c r="Z41"/>
  <c r="X41"/>
  <c r="V41"/>
  <c r="T41"/>
  <c r="R41"/>
  <c r="P41"/>
  <c r="N41"/>
  <c r="L41"/>
  <c r="J41"/>
  <c r="H41"/>
  <c r="AD41"/>
  <c r="AA40"/>
  <c r="Y40"/>
  <c r="Z40"/>
  <c r="W40"/>
  <c r="X40"/>
  <c r="U40"/>
  <c r="V40"/>
  <c r="S40"/>
  <c r="T40"/>
  <c r="Q40"/>
  <c r="R40"/>
  <c r="O40"/>
  <c r="P40"/>
  <c r="M40"/>
  <c r="K40"/>
  <c r="G40"/>
  <c r="E40"/>
  <c r="AA39"/>
  <c r="AB39"/>
  <c r="Y39"/>
  <c r="Z39"/>
  <c r="W39"/>
  <c r="X39"/>
  <c r="U39"/>
  <c r="V39"/>
  <c r="S39"/>
  <c r="T39"/>
  <c r="Q39"/>
  <c r="R39"/>
  <c r="O39"/>
  <c r="P39"/>
  <c r="M39"/>
  <c r="N39"/>
  <c r="K39"/>
  <c r="L39"/>
  <c r="I39"/>
  <c r="G39"/>
  <c r="H39"/>
  <c r="E39"/>
  <c r="F39"/>
  <c r="AA38"/>
  <c r="AB38"/>
  <c r="Y38"/>
  <c r="Z38"/>
  <c r="W38"/>
  <c r="X38"/>
  <c r="U38"/>
  <c r="V38"/>
  <c r="S38"/>
  <c r="T38"/>
  <c r="Q38"/>
  <c r="R38"/>
  <c r="O38"/>
  <c r="P38"/>
  <c r="M38"/>
  <c r="N38"/>
  <c r="K38"/>
  <c r="L38"/>
  <c r="I38"/>
  <c r="J38"/>
  <c r="G38"/>
  <c r="E38"/>
  <c r="F38"/>
  <c r="AA36"/>
  <c r="AB36"/>
  <c r="Y36"/>
  <c r="Z36"/>
  <c r="W36"/>
  <c r="X36"/>
  <c r="U36"/>
  <c r="V36"/>
  <c r="S36"/>
  <c r="T36"/>
  <c r="Q36"/>
  <c r="R36"/>
  <c r="O36"/>
  <c r="P36"/>
  <c r="M36"/>
  <c r="N36"/>
  <c r="K36"/>
  <c r="I36"/>
  <c r="J36"/>
  <c r="G36"/>
  <c r="H36"/>
  <c r="E36"/>
  <c r="AA35"/>
  <c r="AB35"/>
  <c r="Y35"/>
  <c r="Z35"/>
  <c r="W35"/>
  <c r="X35"/>
  <c r="U35"/>
  <c r="V35"/>
  <c r="S35"/>
  <c r="T35"/>
  <c r="Q35"/>
  <c r="R35"/>
  <c r="P35"/>
  <c r="O35"/>
  <c r="M35"/>
  <c r="N35"/>
  <c r="K35"/>
  <c r="L35"/>
  <c r="I35"/>
  <c r="J35"/>
  <c r="G35"/>
  <c r="E35"/>
  <c r="F35"/>
  <c r="AD18"/>
  <c r="AC17"/>
  <c r="AB17"/>
  <c r="Z17"/>
  <c r="X17"/>
  <c r="V17"/>
  <c r="T17"/>
  <c r="R17"/>
  <c r="P17"/>
  <c r="N17"/>
  <c r="J17"/>
  <c r="F17"/>
  <c r="AC16"/>
  <c r="AB16"/>
  <c r="N14" i="9"/>
  <c r="D76" s="1"/>
  <c r="Z16" i="5"/>
  <c r="X16"/>
  <c r="V16"/>
  <c r="T16"/>
  <c r="R16"/>
  <c r="P16"/>
  <c r="N16"/>
  <c r="L16"/>
  <c r="J16"/>
  <c r="H16"/>
  <c r="F16"/>
  <c r="AC15"/>
  <c r="AB15"/>
  <c r="Z15"/>
  <c r="M14" i="9"/>
  <c r="X15" i="5"/>
  <c r="L14" i="9"/>
  <c r="N31" s="1"/>
  <c r="V15" i="5"/>
  <c r="K14" i="9"/>
  <c r="M31" s="1"/>
  <c r="T15" i="5"/>
  <c r="J14" i="9"/>
  <c r="L31" s="1"/>
  <c r="R15" i="5"/>
  <c r="P15"/>
  <c r="H14" i="9"/>
  <c r="J31" s="1"/>
  <c r="N15" i="5"/>
  <c r="L15"/>
  <c r="J15"/>
  <c r="E14" i="9"/>
  <c r="G31" s="1"/>
  <c r="H15" i="5"/>
  <c r="F15"/>
  <c r="AC14"/>
  <c r="AC13"/>
  <c r="AB13"/>
  <c r="Z13"/>
  <c r="X13"/>
  <c r="V13"/>
  <c r="T13"/>
  <c r="R13"/>
  <c r="P13"/>
  <c r="N13"/>
  <c r="L13"/>
  <c r="F12" i="9"/>
  <c r="J13" i="5"/>
  <c r="H13"/>
  <c r="F13"/>
  <c r="AC12"/>
  <c r="AB12"/>
  <c r="Z12"/>
  <c r="X12"/>
  <c r="V12"/>
  <c r="T12"/>
  <c r="R12"/>
  <c r="I12" i="9"/>
  <c r="K29" s="1"/>
  <c r="P12" i="5"/>
  <c r="N12"/>
  <c r="L12"/>
  <c r="J12"/>
  <c r="H12"/>
  <c r="D12" i="9"/>
  <c r="F29" s="1"/>
  <c r="F12" i="5"/>
  <c r="AC10"/>
  <c r="AC9"/>
  <c r="N8" i="10"/>
  <c r="N10"/>
  <c r="O38" i="9"/>
  <c r="N18" i="6"/>
  <c r="F75" i="5"/>
  <c r="L36"/>
  <c r="I87" i="4"/>
  <c r="I83"/>
  <c r="K77"/>
  <c r="I76"/>
  <c r="I75"/>
  <c r="I74"/>
  <c r="I73"/>
  <c r="I72"/>
  <c r="K70"/>
  <c r="K60"/>
  <c r="I55"/>
  <c r="I56"/>
  <c r="I57"/>
  <c r="I58"/>
  <c r="I59"/>
  <c r="K53"/>
  <c r="K79"/>
  <c r="I52"/>
  <c r="I51"/>
  <c r="I50"/>
  <c r="I49"/>
  <c r="I48"/>
  <c r="I47"/>
  <c r="I46"/>
  <c r="I45"/>
  <c r="K39"/>
  <c r="K26"/>
  <c r="K41"/>
  <c r="I38"/>
  <c r="I37"/>
  <c r="I36"/>
  <c r="I34"/>
  <c r="I33"/>
  <c r="I30"/>
  <c r="I29"/>
  <c r="I25"/>
  <c r="I24"/>
  <c r="I23"/>
  <c r="I22"/>
  <c r="I18"/>
  <c r="I17"/>
  <c r="I16"/>
  <c r="K14"/>
  <c r="I14"/>
  <c r="G14"/>
  <c r="E14"/>
  <c r="C14"/>
  <c r="AA88" i="1"/>
  <c r="Y88"/>
  <c r="W88"/>
  <c r="U88"/>
  <c r="S88"/>
  <c r="Q88"/>
  <c r="O88"/>
  <c r="M88"/>
  <c r="K88"/>
  <c r="I88"/>
  <c r="G88"/>
  <c r="E88"/>
  <c r="AA74"/>
  <c r="Y74"/>
  <c r="W74"/>
  <c r="U74"/>
  <c r="S74"/>
  <c r="Q74"/>
  <c r="O74"/>
  <c r="M74"/>
  <c r="K74"/>
  <c r="I74"/>
  <c r="G74"/>
  <c r="E74"/>
  <c r="AD68"/>
  <c r="AC67"/>
  <c r="AC66"/>
  <c r="AC65"/>
  <c r="AC63"/>
  <c r="Y49"/>
  <c r="U49"/>
  <c r="Q49"/>
  <c r="M49"/>
  <c r="K49"/>
  <c r="I49"/>
  <c r="E49"/>
  <c r="D49"/>
  <c r="AA44"/>
  <c r="Y44"/>
  <c r="W44"/>
  <c r="U44"/>
  <c r="S44"/>
  <c r="Q44"/>
  <c r="O44"/>
  <c r="M44"/>
  <c r="K44"/>
  <c r="I44"/>
  <c r="G44"/>
  <c r="E44"/>
  <c r="AB35"/>
  <c r="Z35"/>
  <c r="X35"/>
  <c r="V35"/>
  <c r="T35"/>
  <c r="R35"/>
  <c r="P35"/>
  <c r="N35"/>
  <c r="L35"/>
  <c r="J35"/>
  <c r="H35"/>
  <c r="F35"/>
  <c r="Z34"/>
  <c r="V34"/>
  <c r="P34"/>
  <c r="K34"/>
  <c r="L34"/>
  <c r="G34"/>
  <c r="H34"/>
  <c r="F34"/>
  <c r="E34"/>
  <c r="Z33"/>
  <c r="V33"/>
  <c r="R33"/>
  <c r="N33"/>
  <c r="L33"/>
  <c r="I33"/>
  <c r="J33"/>
  <c r="E33"/>
  <c r="F33"/>
  <c r="AA28"/>
  <c r="Y28"/>
  <c r="W28"/>
  <c r="U28"/>
  <c r="S28"/>
  <c r="Q28"/>
  <c r="O28"/>
  <c r="M28"/>
  <c r="K28"/>
  <c r="I28"/>
  <c r="G28"/>
  <c r="E28"/>
  <c r="AD15"/>
  <c r="N11" i="9"/>
  <c r="AC13" i="1"/>
  <c r="Z13"/>
  <c r="M10" i="9"/>
  <c r="V13" i="1"/>
  <c r="K10" i="9"/>
  <c r="M27" s="1"/>
  <c r="R13" i="1"/>
  <c r="I10" i="9"/>
  <c r="K27" s="1"/>
  <c r="N13" i="1"/>
  <c r="G10" i="9"/>
  <c r="I27" s="1"/>
  <c r="L13" i="1"/>
  <c r="F10" i="9"/>
  <c r="H27" s="1"/>
  <c r="J13" i="1"/>
  <c r="E10" i="9"/>
  <c r="G27" s="1"/>
  <c r="F13" i="1"/>
  <c r="AC12"/>
  <c r="AC10"/>
  <c r="AC8"/>
  <c r="AC7"/>
  <c r="R83" i="2"/>
  <c r="R82"/>
  <c r="R81"/>
  <c r="R80"/>
  <c r="R37"/>
  <c r="R38"/>
  <c r="R73"/>
  <c r="N14" i="10"/>
  <c r="N15"/>
  <c r="N17"/>
  <c r="N33"/>
  <c r="F103" i="2"/>
  <c r="P37" i="5"/>
  <c r="I88" i="2"/>
  <c r="Q88"/>
  <c r="M88"/>
  <c r="Q123"/>
  <c r="I123"/>
  <c r="M123"/>
  <c r="J88"/>
  <c r="L88"/>
  <c r="N88"/>
  <c r="P88"/>
  <c r="O88"/>
  <c r="F88"/>
  <c r="N38" i="6"/>
  <c r="K88" i="2"/>
  <c r="G88"/>
  <c r="H88"/>
  <c r="O123"/>
  <c r="H123"/>
  <c r="L123"/>
  <c r="G123"/>
  <c r="F123"/>
  <c r="K123"/>
  <c r="J123"/>
  <c r="N123"/>
  <c r="P123"/>
  <c r="O82" i="11"/>
  <c r="D56"/>
  <c r="G76" i="2"/>
  <c r="C5" i="11"/>
  <c r="N113" i="2"/>
  <c r="J113"/>
  <c r="I113"/>
  <c r="P110"/>
  <c r="L110"/>
  <c r="H110"/>
  <c r="H119" s="1"/>
  <c r="H121" s="1"/>
  <c r="O113"/>
  <c r="K110"/>
  <c r="L80" i="1"/>
  <c r="X34"/>
  <c r="R34"/>
  <c r="T34"/>
  <c r="D38" i="12"/>
  <c r="E38" s="1"/>
  <c r="H37" i="5"/>
  <c r="H35"/>
  <c r="F36"/>
  <c r="H103" i="2"/>
  <c r="R73" i="5"/>
  <c r="F33" i="2"/>
  <c r="Q124"/>
  <c r="E37" i="6"/>
  <c r="Q45" i="2"/>
  <c r="K176" i="4"/>
  <c r="Q89" i="2"/>
  <c r="M103"/>
  <c r="AC60" i="1"/>
  <c r="X66"/>
  <c r="L54" i="9"/>
  <c r="N65" i="1"/>
  <c r="G53" i="9"/>
  <c r="I71" s="1"/>
  <c r="AB64" i="1"/>
  <c r="N52" i="9"/>
  <c r="AC61" i="1"/>
  <c r="T65"/>
  <c r="J53" i="9"/>
  <c r="L71" s="1"/>
  <c r="X47" i="1"/>
  <c r="F12"/>
  <c r="C9" i="9"/>
  <c r="E26" s="1"/>
  <c r="T12" i="1"/>
  <c r="J9" i="9"/>
  <c r="L26" s="1"/>
  <c r="P12" i="1"/>
  <c r="J12"/>
  <c r="E9" i="9"/>
  <c r="G26" s="1"/>
  <c r="X65" i="1"/>
  <c r="L53" i="9"/>
  <c r="N71" s="1"/>
  <c r="F65" i="1"/>
  <c r="Q94" i="2"/>
  <c r="L11" i="1"/>
  <c r="P11"/>
  <c r="AB11"/>
  <c r="N8" i="9"/>
  <c r="D70" s="1"/>
  <c r="V12" i="1"/>
  <c r="R12"/>
  <c r="I9" i="9"/>
  <c r="K26" s="1"/>
  <c r="H12" i="1"/>
  <c r="D9" i="9"/>
  <c r="F26" s="1"/>
  <c r="AB65" i="1"/>
  <c r="N53" i="9"/>
  <c r="I94" i="2"/>
  <c r="X12" i="1"/>
  <c r="L9" i="9"/>
  <c r="N26" s="1"/>
  <c r="N12" i="1"/>
  <c r="G9" i="9"/>
  <c r="AB12" i="1"/>
  <c r="R65"/>
  <c r="I53" i="9"/>
  <c r="P65" i="1"/>
  <c r="J65"/>
  <c r="E53" i="9"/>
  <c r="H65" i="1"/>
  <c r="D53" i="9"/>
  <c r="F71" s="1"/>
  <c r="L65" i="1"/>
  <c r="F53" i="9"/>
  <c r="H71" s="1"/>
  <c r="F11" i="1"/>
  <c r="C8" i="9"/>
  <c r="E25" s="1"/>
  <c r="R11" i="1"/>
  <c r="I8" i="9"/>
  <c r="K25" s="1"/>
  <c r="R114" i="2"/>
  <c r="AC14" i="1"/>
  <c r="K81" i="4"/>
  <c r="K89"/>
  <c r="J12" i="9"/>
  <c r="L29" s="1"/>
  <c r="M12"/>
  <c r="AD80" i="5"/>
  <c r="O104" i="2"/>
  <c r="O105" s="1"/>
  <c r="AD81" i="5"/>
  <c r="F74"/>
  <c r="L58" i="9"/>
  <c r="N76" s="1"/>
  <c r="M56"/>
  <c r="F14"/>
  <c r="H31" s="1"/>
  <c r="C12"/>
  <c r="E29" s="1"/>
  <c r="L103" i="2"/>
  <c r="E12" i="9"/>
  <c r="G29" s="1"/>
  <c r="P95" i="2"/>
  <c r="R92" i="1"/>
  <c r="O96" i="2"/>
  <c r="X91" i="1"/>
  <c r="V92"/>
  <c r="I96" i="2"/>
  <c r="L91" i="1"/>
  <c r="AB34"/>
  <c r="N34"/>
  <c r="L94" i="2"/>
  <c r="L97" s="1"/>
  <c r="H47" i="1"/>
  <c r="J47"/>
  <c r="Q119" i="2"/>
  <c r="I76"/>
  <c r="O56" i="11"/>
  <c r="G58"/>
  <c r="J78" i="2"/>
  <c r="G168" i="4"/>
  <c r="I168"/>
  <c r="G75" i="2"/>
  <c r="K75"/>
  <c r="D7" i="11"/>
  <c r="G35" i="2"/>
  <c r="H104"/>
  <c r="H105"/>
  <c r="N104"/>
  <c r="N105" s="1"/>
  <c r="J104"/>
  <c r="I104"/>
  <c r="Q104"/>
  <c r="K104"/>
  <c r="K105" s="1"/>
  <c r="M104"/>
  <c r="N56" i="9"/>
  <c r="P72" i="5"/>
  <c r="H56" i="9"/>
  <c r="J74" s="1"/>
  <c r="H75" i="5"/>
  <c r="H65"/>
  <c r="G59" i="2"/>
  <c r="G14" i="9"/>
  <c r="I31" s="1"/>
  <c r="J39" i="5"/>
  <c r="H38"/>
  <c r="D57" i="9"/>
  <c r="F75" s="1"/>
  <c r="N103" i="2"/>
  <c r="I103"/>
  <c r="I105" s="1"/>
  <c r="V91" i="1"/>
  <c r="P96" i="2"/>
  <c r="K96"/>
  <c r="K97" s="1"/>
  <c r="K121" s="1"/>
  <c r="J91" i="1"/>
  <c r="X92"/>
  <c r="G96" i="2"/>
  <c r="L96"/>
  <c r="V93" i="1"/>
  <c r="Z91"/>
  <c r="P47"/>
  <c r="V47"/>
  <c r="L51" i="9"/>
  <c r="P94" i="2"/>
  <c r="N47" i="1"/>
  <c r="K9" i="9"/>
  <c r="M26" s="1"/>
  <c r="H8"/>
  <c r="J25" s="1"/>
  <c r="F9"/>
  <c r="H26" s="1"/>
  <c r="K119" i="2"/>
  <c r="C41" i="9"/>
  <c r="P119" i="2"/>
  <c r="L119"/>
  <c r="J119"/>
  <c r="B14" i="6"/>
  <c r="B16" s="1"/>
  <c r="N9"/>
  <c r="J96" i="2"/>
  <c r="G104"/>
  <c r="G105" s="1"/>
  <c r="F104"/>
  <c r="P104"/>
  <c r="P105"/>
  <c r="L104"/>
  <c r="N96"/>
  <c r="M96"/>
  <c r="R112"/>
  <c r="R104"/>
  <c r="Q96"/>
  <c r="H96"/>
  <c r="G58" i="9"/>
  <c r="I76" s="1"/>
  <c r="C58"/>
  <c r="E76" s="1"/>
  <c r="N58"/>
  <c r="N94" i="2"/>
  <c r="C53" i="9"/>
  <c r="E71" s="1"/>
  <c r="I26"/>
  <c r="M105" i="2"/>
  <c r="I13" i="9"/>
  <c r="K30" s="1"/>
  <c r="E13"/>
  <c r="G30" s="1"/>
  <c r="N65" i="5"/>
  <c r="J59" i="2"/>
  <c r="J13" i="9"/>
  <c r="D13"/>
  <c r="F30" s="1"/>
  <c r="X48" i="1"/>
  <c r="X52"/>
  <c r="O10" i="2"/>
  <c r="V80" i="1"/>
  <c r="T48"/>
  <c r="J92"/>
  <c r="J96"/>
  <c r="J48"/>
  <c r="H49"/>
  <c r="X69"/>
  <c r="O50" i="2"/>
  <c r="T93" i="1"/>
  <c r="T96"/>
  <c r="M52" i="2"/>
  <c r="R48" i="1"/>
  <c r="V96"/>
  <c r="AB92"/>
  <c r="F48"/>
  <c r="F52"/>
  <c r="F10" i="2"/>
  <c r="L48" i="1"/>
  <c r="AB48"/>
  <c r="Z92"/>
  <c r="Z96"/>
  <c r="P52" i="2"/>
  <c r="N69" i="1"/>
  <c r="J50" i="2"/>
  <c r="P48" i="1"/>
  <c r="R93"/>
  <c r="R96"/>
  <c r="L52" i="2"/>
  <c r="Z48" i="1"/>
  <c r="H92"/>
  <c r="H96"/>
  <c r="G52" i="2"/>
  <c r="J34" i="1"/>
  <c r="AB47"/>
  <c r="Z36"/>
  <c r="Z37"/>
  <c r="P9" i="2"/>
  <c r="T47" i="1"/>
  <c r="P80"/>
  <c r="T80"/>
  <c r="T82"/>
  <c r="T83"/>
  <c r="AB93"/>
  <c r="Z80"/>
  <c r="AD81"/>
  <c r="F93"/>
  <c r="N92"/>
  <c r="N96"/>
  <c r="J52" i="2"/>
  <c r="G95"/>
  <c r="K95"/>
  <c r="M95"/>
  <c r="F95"/>
  <c r="O95"/>
  <c r="AB96" i="1"/>
  <c r="Q52" i="2"/>
  <c r="AB69" i="1"/>
  <c r="Q50" i="2"/>
  <c r="AB82" i="1"/>
  <c r="AB83"/>
  <c r="Z82"/>
  <c r="Z83"/>
  <c r="P51" i="2"/>
  <c r="Z69" i="1"/>
  <c r="P50" i="2"/>
  <c r="X96" i="1"/>
  <c r="O52" i="2"/>
  <c r="V82" i="1"/>
  <c r="V83"/>
  <c r="N51" i="2"/>
  <c r="X80" i="1"/>
  <c r="R80"/>
  <c r="P82"/>
  <c r="P83"/>
  <c r="K51" i="2"/>
  <c r="G55" i="9"/>
  <c r="I73" s="1"/>
  <c r="N82" i="1"/>
  <c r="N83"/>
  <c r="L82"/>
  <c r="L83"/>
  <c r="I51" i="2"/>
  <c r="J80" i="1"/>
  <c r="J82"/>
  <c r="AD64"/>
  <c r="AG62"/>
  <c r="J69"/>
  <c r="H50" i="2"/>
  <c r="AD77" i="1"/>
  <c r="AD79"/>
  <c r="AD76"/>
  <c r="AD78"/>
  <c r="H80"/>
  <c r="F82"/>
  <c r="AD67"/>
  <c r="N52" i="2"/>
  <c r="P96" i="1"/>
  <c r="R96" i="2"/>
  <c r="T69" i="1"/>
  <c r="M50" i="2"/>
  <c r="L69" i="1"/>
  <c r="I50" i="2"/>
  <c r="H52"/>
  <c r="F92" i="1"/>
  <c r="L92"/>
  <c r="L96"/>
  <c r="C52" i="9"/>
  <c r="AD91" i="1"/>
  <c r="V69"/>
  <c r="N50" i="2"/>
  <c r="Z16" i="1"/>
  <c r="P8" i="2"/>
  <c r="P16" i="1"/>
  <c r="K8" i="2"/>
  <c r="N16" i="1"/>
  <c r="J8" i="2"/>
  <c r="J16" i="1"/>
  <c r="H8" i="2"/>
  <c r="J36" i="1"/>
  <c r="J37"/>
  <c r="AD14"/>
  <c r="F36"/>
  <c r="F37"/>
  <c r="H36"/>
  <c r="H37"/>
  <c r="G9" i="2"/>
  <c r="AB16" i="1"/>
  <c r="Q8" i="2"/>
  <c r="N9" i="9"/>
  <c r="D71" s="1"/>
  <c r="L16" i="1"/>
  <c r="I8" i="2"/>
  <c r="F8" i="9"/>
  <c r="H25" s="1"/>
  <c r="G94" i="2"/>
  <c r="G97" s="1"/>
  <c r="H16" i="1"/>
  <c r="G8" i="2"/>
  <c r="AD10" i="1"/>
  <c r="D7" i="9"/>
  <c r="J7"/>
  <c r="L24" s="1"/>
  <c r="T16" i="1"/>
  <c r="M8" i="2"/>
  <c r="H94"/>
  <c r="N69" i="9"/>
  <c r="C10"/>
  <c r="F16" i="1"/>
  <c r="F8" i="2"/>
  <c r="AB49" i="1"/>
  <c r="V49"/>
  <c r="V52"/>
  <c r="N10" i="2"/>
  <c r="R49" i="1"/>
  <c r="R52"/>
  <c r="L10" i="2"/>
  <c r="N49" i="1"/>
  <c r="N52"/>
  <c r="J10" i="2"/>
  <c r="J49" i="1"/>
  <c r="J52"/>
  <c r="H10" i="2"/>
  <c r="P49" i="1"/>
  <c r="P52"/>
  <c r="K10" i="2"/>
  <c r="F49" i="1"/>
  <c r="T49"/>
  <c r="T52"/>
  <c r="M10" i="2"/>
  <c r="L49" i="1"/>
  <c r="Z49"/>
  <c r="F94" i="2"/>
  <c r="AD11" i="1"/>
  <c r="AG11"/>
  <c r="AB52"/>
  <c r="Q10" i="2"/>
  <c r="M94"/>
  <c r="M97" s="1"/>
  <c r="M121" s="1"/>
  <c r="O94"/>
  <c r="O97" s="1"/>
  <c r="O121" s="1"/>
  <c r="C54" i="9"/>
  <c r="AD66" i="1"/>
  <c r="AG63"/>
  <c r="V16"/>
  <c r="N8" i="2"/>
  <c r="K8" i="9"/>
  <c r="M25" s="1"/>
  <c r="AD48" i="1"/>
  <c r="H52"/>
  <c r="G10" i="2"/>
  <c r="H53" i="9"/>
  <c r="J71" s="1"/>
  <c r="P69" i="1"/>
  <c r="K50" i="2"/>
  <c r="J94"/>
  <c r="J97" s="1"/>
  <c r="AD12" i="1"/>
  <c r="H9" i="9"/>
  <c r="J26" s="1"/>
  <c r="AD47" i="1"/>
  <c r="R16"/>
  <c r="L8" i="2"/>
  <c r="I7" i="9"/>
  <c r="K24" s="1"/>
  <c r="X16" i="1"/>
  <c r="O8" i="2"/>
  <c r="L8" i="9"/>
  <c r="L52" i="1"/>
  <c r="I10" i="2"/>
  <c r="K94"/>
  <c r="H97"/>
  <c r="AD13" i="1"/>
  <c r="AG12"/>
  <c r="AD65"/>
  <c r="AD63"/>
  <c r="N54" i="9"/>
  <c r="E8"/>
  <c r="C11"/>
  <c r="E28" s="1"/>
  <c r="R69" i="1"/>
  <c r="L50" i="2"/>
  <c r="F69" i="1"/>
  <c r="F50" i="2"/>
  <c r="H69" i="1"/>
  <c r="G50" i="2"/>
  <c r="AB36" i="1"/>
  <c r="AB37"/>
  <c r="X36"/>
  <c r="V36"/>
  <c r="V37"/>
  <c r="AD34"/>
  <c r="T36"/>
  <c r="T37"/>
  <c r="M9" i="2"/>
  <c r="AD33" i="1"/>
  <c r="AD31"/>
  <c r="L36"/>
  <c r="L37"/>
  <c r="I9" i="2"/>
  <c r="AD32" i="1"/>
  <c r="AD35"/>
  <c r="AD30"/>
  <c r="N36"/>
  <c r="N37"/>
  <c r="P36"/>
  <c r="P37"/>
  <c r="R36"/>
  <c r="R37"/>
  <c r="X37"/>
  <c r="Z52"/>
  <c r="P10" i="2"/>
  <c r="AD93" i="1"/>
  <c r="F96"/>
  <c r="N37" i="8"/>
  <c r="M51" i="2"/>
  <c r="J37" i="8"/>
  <c r="K47" s="1"/>
  <c r="M37"/>
  <c r="N47" s="1"/>
  <c r="J83" i="1"/>
  <c r="H51" i="2"/>
  <c r="Q51"/>
  <c r="X83" i="1"/>
  <c r="X82"/>
  <c r="K37" i="8"/>
  <c r="L47" s="1"/>
  <c r="R82" i="1"/>
  <c r="R83"/>
  <c r="J51" i="2"/>
  <c r="G37" i="8"/>
  <c r="H47" s="1"/>
  <c r="E37"/>
  <c r="F47" s="1"/>
  <c r="H82" i="1"/>
  <c r="H83"/>
  <c r="AD80"/>
  <c r="AD82"/>
  <c r="F83"/>
  <c r="F51" i="2"/>
  <c r="F52"/>
  <c r="F53" s="1"/>
  <c r="K52"/>
  <c r="H37" i="8"/>
  <c r="I47" s="1"/>
  <c r="I52" i="2"/>
  <c r="I53" s="1"/>
  <c r="F37" i="8"/>
  <c r="AD92" i="1"/>
  <c r="AD96"/>
  <c r="E7" i="8"/>
  <c r="F18" s="1"/>
  <c r="D7"/>
  <c r="E18" s="1"/>
  <c r="AG61" i="1"/>
  <c r="AG65"/>
  <c r="AD69"/>
  <c r="R94" i="2"/>
  <c r="AG10" i="1"/>
  <c r="AG14"/>
  <c r="AD16"/>
  <c r="AD49"/>
  <c r="AD52"/>
  <c r="N25" i="9"/>
  <c r="E72"/>
  <c r="N7" i="8"/>
  <c r="Q9" i="2"/>
  <c r="K7" i="8"/>
  <c r="N9" i="2"/>
  <c r="J7" i="8"/>
  <c r="F7"/>
  <c r="G18" s="1"/>
  <c r="H9" i="2"/>
  <c r="H7" i="8"/>
  <c r="I18" s="1"/>
  <c r="K9" i="2"/>
  <c r="G7" i="8"/>
  <c r="H18" s="1"/>
  <c r="J9" i="2"/>
  <c r="L7" i="8"/>
  <c r="O9" i="2"/>
  <c r="L9"/>
  <c r="I7" i="8"/>
  <c r="J18" s="1"/>
  <c r="C7"/>
  <c r="D18" s="1"/>
  <c r="F9" i="2"/>
  <c r="AD36" i="1"/>
  <c r="AD37"/>
  <c r="M7" i="8"/>
  <c r="N18" s="1"/>
  <c r="O51" i="2"/>
  <c r="L37" i="8"/>
  <c r="M47" s="1"/>
  <c r="L51" i="2"/>
  <c r="I37" i="8"/>
  <c r="J47" s="1"/>
  <c r="AD83" i="1"/>
  <c r="G51" i="2"/>
  <c r="D37" i="8"/>
  <c r="E47" s="1"/>
  <c r="C37"/>
  <c r="D47" s="1"/>
  <c r="N92" i="11"/>
  <c r="N57" s="1"/>
  <c r="N32" i="10"/>
  <c r="N34"/>
  <c r="B34"/>
  <c r="C32"/>
  <c r="C34"/>
  <c r="D32"/>
  <c r="D34"/>
  <c r="E32"/>
  <c r="E34"/>
  <c r="F32"/>
  <c r="F34"/>
  <c r="G32"/>
  <c r="G34"/>
  <c r="H32"/>
  <c r="H34"/>
  <c r="I32"/>
  <c r="I34"/>
  <c r="J32"/>
  <c r="J34"/>
  <c r="K32"/>
  <c r="K34"/>
  <c r="L32"/>
  <c r="L34"/>
  <c r="M32"/>
  <c r="M34"/>
  <c r="D8"/>
  <c r="D10"/>
  <c r="C17"/>
  <c r="D16" i="12"/>
  <c r="D18"/>
  <c r="D33" s="1"/>
  <c r="C27" i="10"/>
  <c r="C29"/>
  <c r="B36"/>
  <c r="C68" i="12"/>
  <c r="C70" s="1"/>
  <c r="C85" s="1"/>
  <c r="B17" i="10"/>
  <c r="C16" i="12"/>
  <c r="C18"/>
  <c r="C33" s="1"/>
  <c r="N27" i="10"/>
  <c r="N29"/>
  <c r="N36"/>
  <c r="F78" i="2"/>
  <c r="O58" i="11"/>
  <c r="O101"/>
  <c r="D58"/>
  <c r="G78" i="2"/>
  <c r="H58" i="11"/>
  <c r="K78" i="2"/>
  <c r="G161" i="4"/>
  <c r="J77" i="2"/>
  <c r="I75"/>
  <c r="E144" i="4"/>
  <c r="L75" i="2"/>
  <c r="C144" i="4"/>
  <c r="F75" i="2"/>
  <c r="O55" i="11"/>
  <c r="G144" i="4"/>
  <c r="G170" s="1"/>
  <c r="O75" i="2"/>
  <c r="M75"/>
  <c r="J75"/>
  <c r="E55" i="11"/>
  <c r="O35" i="2"/>
  <c r="G77" i="4"/>
  <c r="I35" i="2"/>
  <c r="O7" i="11"/>
  <c r="J35" i="2"/>
  <c r="E77" i="4"/>
  <c r="C77"/>
  <c r="I11" i="11"/>
  <c r="G60" i="4"/>
  <c r="N33" i="2"/>
  <c r="G33"/>
  <c r="O5" i="11"/>
  <c r="C60" i="4"/>
  <c r="J33" i="2"/>
  <c r="E60" i="4"/>
  <c r="P33" i="2"/>
  <c r="E53" i="4"/>
  <c r="J32" i="2"/>
  <c r="G11" i="11"/>
  <c r="H32" i="2"/>
  <c r="M32"/>
  <c r="N32"/>
  <c r="G53" i="4"/>
  <c r="I53" s="1"/>
  <c r="K144" s="1"/>
  <c r="I32" i="2"/>
  <c r="C53" i="4"/>
  <c r="O4" i="11"/>
  <c r="C11"/>
  <c r="F32" i="2"/>
  <c r="K32"/>
  <c r="O32"/>
  <c r="L11" i="11"/>
  <c r="O24"/>
  <c r="AB83" i="5"/>
  <c r="AB82"/>
  <c r="Z82"/>
  <c r="Z83"/>
  <c r="Z65"/>
  <c r="P59" i="2"/>
  <c r="X83" i="5"/>
  <c r="X82"/>
  <c r="L57" i="9"/>
  <c r="N75" s="1"/>
  <c r="V83" i="5"/>
  <c r="V82"/>
  <c r="AC75"/>
  <c r="V65"/>
  <c r="N59" i="2"/>
  <c r="T83" i="5"/>
  <c r="AC73"/>
  <c r="K74" i="9"/>
  <c r="R82" i="5"/>
  <c r="R83"/>
  <c r="AC72"/>
  <c r="R65"/>
  <c r="L59" i="2"/>
  <c r="L61" s="1"/>
  <c r="P82" i="5"/>
  <c r="P83"/>
  <c r="AC79"/>
  <c r="H57" i="9"/>
  <c r="AD64" i="5"/>
  <c r="N73"/>
  <c r="AC77"/>
  <c r="L82"/>
  <c r="L83"/>
  <c r="AC76"/>
  <c r="F57" i="9"/>
  <c r="H75" s="1"/>
  <c r="AD62" i="5"/>
  <c r="AD75"/>
  <c r="F56" i="9"/>
  <c r="H74" s="1"/>
  <c r="J83" i="5"/>
  <c r="J82"/>
  <c r="AD78"/>
  <c r="AD61"/>
  <c r="AD73"/>
  <c r="AD76"/>
  <c r="F76" i="9"/>
  <c r="H82" i="5"/>
  <c r="H83"/>
  <c r="AD60"/>
  <c r="AD77"/>
  <c r="AD74"/>
  <c r="AC78"/>
  <c r="AC74"/>
  <c r="AD58"/>
  <c r="F65"/>
  <c r="F59" i="2"/>
  <c r="F61" s="1"/>
  <c r="AB42" i="5"/>
  <c r="AB43"/>
  <c r="Z42"/>
  <c r="Z43"/>
  <c r="AC36"/>
  <c r="X42"/>
  <c r="X43"/>
  <c r="L13" i="9"/>
  <c r="N30" s="1"/>
  <c r="V42" i="5"/>
  <c r="V43"/>
  <c r="K13" i="9"/>
  <c r="M30" s="1"/>
  <c r="T42" i="5"/>
  <c r="T43"/>
  <c r="AC35"/>
  <c r="T19"/>
  <c r="M17" i="2"/>
  <c r="P42" i="5"/>
  <c r="H13" i="9"/>
  <c r="J30" s="1"/>
  <c r="AD17" i="5"/>
  <c r="R42"/>
  <c r="R43"/>
  <c r="AD35"/>
  <c r="AC40"/>
  <c r="AD38"/>
  <c r="P43"/>
  <c r="K18" i="2"/>
  <c r="H12" i="9"/>
  <c r="AD13" i="5"/>
  <c r="AD36"/>
  <c r="N42"/>
  <c r="N43"/>
  <c r="G8" i="8"/>
  <c r="H19" s="1"/>
  <c r="AD40" i="5"/>
  <c r="AC38"/>
  <c r="L42"/>
  <c r="L43"/>
  <c r="F13" i="9"/>
  <c r="H30" s="1"/>
  <c r="J42" i="5"/>
  <c r="J43"/>
  <c r="H42"/>
  <c r="H43"/>
  <c r="G18" i="2"/>
  <c r="AD39" i="5"/>
  <c r="AC39"/>
  <c r="F42"/>
  <c r="AD37"/>
  <c r="F43"/>
  <c r="AC37"/>
  <c r="L65"/>
  <c r="I59" i="2"/>
  <c r="X19" i="5"/>
  <c r="O17" i="2"/>
  <c r="L12" i="9"/>
  <c r="I14"/>
  <c r="K31" s="1"/>
  <c r="R19" i="5"/>
  <c r="L17" i="2"/>
  <c r="AB19" i="5"/>
  <c r="Q17" i="2"/>
  <c r="N12" i="9"/>
  <c r="D74" s="1"/>
  <c r="Z19" i="5"/>
  <c r="P17" i="2"/>
  <c r="AD14" i="5"/>
  <c r="P19"/>
  <c r="K17" i="2"/>
  <c r="F19" i="5"/>
  <c r="F17" i="2"/>
  <c r="N19" i="5"/>
  <c r="J17" i="2"/>
  <c r="V19" i="5"/>
  <c r="N17" i="2"/>
  <c r="D14" i="9"/>
  <c r="F31" s="1"/>
  <c r="AD16" i="5"/>
  <c r="L19"/>
  <c r="I17" i="2"/>
  <c r="F82" i="5"/>
  <c r="AD59"/>
  <c r="AD57"/>
  <c r="AD12"/>
  <c r="H19"/>
  <c r="G17" i="2"/>
  <c r="E57" i="9"/>
  <c r="N13"/>
  <c r="D75" s="1"/>
  <c r="P65" i="5"/>
  <c r="K59" i="2"/>
  <c r="J19" i="5"/>
  <c r="H17" i="2"/>
  <c r="G12" i="9"/>
  <c r="AD15" i="5"/>
  <c r="AD72"/>
  <c r="K12" i="9"/>
  <c r="M29" s="1"/>
  <c r="C14"/>
  <c r="E31" s="1"/>
  <c r="T65" i="5"/>
  <c r="M59" i="2"/>
  <c r="X65" i="5"/>
  <c r="O59" i="2"/>
  <c r="K57" i="9"/>
  <c r="M75" s="1"/>
  <c r="C13"/>
  <c r="D27" i="10"/>
  <c r="D29"/>
  <c r="C36"/>
  <c r="D68" i="12"/>
  <c r="D70"/>
  <c r="D85" s="1"/>
  <c r="E8" i="10"/>
  <c r="E10"/>
  <c r="D17"/>
  <c r="E16" i="12"/>
  <c r="E18"/>
  <c r="E33" s="1"/>
  <c r="I144" i="4"/>
  <c r="H75" i="2"/>
  <c r="E62" i="11"/>
  <c r="I77" i="4"/>
  <c r="K168"/>
  <c r="Q60" i="2"/>
  <c r="N38" i="8"/>
  <c r="P60" i="2"/>
  <c r="M38" i="8"/>
  <c r="N48" s="1"/>
  <c r="O60" i="2"/>
  <c r="L38" i="8"/>
  <c r="M48" s="1"/>
  <c r="N60" i="2"/>
  <c r="K38" i="8"/>
  <c r="J38"/>
  <c r="K48" s="1"/>
  <c r="M60" i="2"/>
  <c r="I38" i="8"/>
  <c r="L60" i="2"/>
  <c r="H38" i="8"/>
  <c r="I48" s="1"/>
  <c r="K60" i="2"/>
  <c r="J75" i="9"/>
  <c r="N82" i="5"/>
  <c r="N83"/>
  <c r="F38" i="8"/>
  <c r="G48" s="1"/>
  <c r="I60" i="2"/>
  <c r="E38" i="8"/>
  <c r="F48" s="1"/>
  <c r="H60" i="2"/>
  <c r="G60"/>
  <c r="D38" i="8"/>
  <c r="E48" s="1"/>
  <c r="Q18" i="2"/>
  <c r="N8" i="8"/>
  <c r="M8"/>
  <c r="N19" s="1"/>
  <c r="P18" i="2"/>
  <c r="O18"/>
  <c r="L8" i="8"/>
  <c r="M19" s="1"/>
  <c r="K8"/>
  <c r="L19" s="1"/>
  <c r="N18" i="2"/>
  <c r="M18"/>
  <c r="J8" i="8"/>
  <c r="K19" s="1"/>
  <c r="H8"/>
  <c r="I19" s="1"/>
  <c r="I8"/>
  <c r="L18" i="2"/>
  <c r="J18"/>
  <c r="F8" i="8"/>
  <c r="G19" s="1"/>
  <c r="I18" i="2"/>
  <c r="AD42" i="5"/>
  <c r="AD43"/>
  <c r="E8" i="8"/>
  <c r="F19" s="1"/>
  <c r="H18" i="2"/>
  <c r="D8" i="8"/>
  <c r="F18" i="2"/>
  <c r="C8" i="8"/>
  <c r="D19" s="1"/>
  <c r="AD65" i="5"/>
  <c r="G75" i="9"/>
  <c r="N29"/>
  <c r="F83" i="5"/>
  <c r="AD19"/>
  <c r="E17" i="10"/>
  <c r="F16" i="12"/>
  <c r="F18" s="1"/>
  <c r="F33" s="1"/>
  <c r="F8" i="10"/>
  <c r="F10"/>
  <c r="E27"/>
  <c r="E29"/>
  <c r="D36"/>
  <c r="E68" i="12"/>
  <c r="E70" s="1"/>
  <c r="E85" s="1"/>
  <c r="J48" i="8"/>
  <c r="G38"/>
  <c r="H48" s="1"/>
  <c r="J60" i="2"/>
  <c r="AD82" i="5"/>
  <c r="AD83"/>
  <c r="C48" i="8"/>
  <c r="J19"/>
  <c r="C38"/>
  <c r="F60" i="2"/>
  <c r="F17" i="10"/>
  <c r="G16" i="12"/>
  <c r="G18"/>
  <c r="G33" s="1"/>
  <c r="G8" i="10"/>
  <c r="G10"/>
  <c r="E36"/>
  <c r="F68" i="12"/>
  <c r="F70" s="1"/>
  <c r="F85" s="1"/>
  <c r="F27" i="10"/>
  <c r="F29"/>
  <c r="G17"/>
  <c r="H16" i="12"/>
  <c r="H18"/>
  <c r="H33" s="1"/>
  <c r="H8" i="10"/>
  <c r="H10"/>
  <c r="G27"/>
  <c r="G29"/>
  <c r="F36"/>
  <c r="G68" i="12"/>
  <c r="G70"/>
  <c r="G85" s="1"/>
  <c r="H17" i="10"/>
  <c r="I16" i="12"/>
  <c r="I18"/>
  <c r="I33" s="1"/>
  <c r="I8" i="10"/>
  <c r="I10"/>
  <c r="G36"/>
  <c r="H68" i="12"/>
  <c r="H70" s="1"/>
  <c r="H85" s="1"/>
  <c r="H27" i="10"/>
  <c r="H29"/>
  <c r="J8"/>
  <c r="J10"/>
  <c r="I17"/>
  <c r="J16" i="12"/>
  <c r="J18" s="1"/>
  <c r="J33"/>
  <c r="I27" i="10"/>
  <c r="I29"/>
  <c r="H36"/>
  <c r="I68" i="12"/>
  <c r="I70" s="1"/>
  <c r="I85" s="1"/>
  <c r="K8" i="10"/>
  <c r="K10"/>
  <c r="J17"/>
  <c r="K16" i="12"/>
  <c r="K18" s="1"/>
  <c r="K33" s="1"/>
  <c r="I36" i="10"/>
  <c r="J68" i="12"/>
  <c r="J70" s="1"/>
  <c r="J85" s="1"/>
  <c r="J27" i="10"/>
  <c r="J29"/>
  <c r="K17"/>
  <c r="L16" i="12"/>
  <c r="L18" s="1"/>
  <c r="L33" s="1"/>
  <c r="L8" i="10"/>
  <c r="L10"/>
  <c r="K27"/>
  <c r="K29"/>
  <c r="J36"/>
  <c r="K68" i="12"/>
  <c r="K70" s="1"/>
  <c r="K85" s="1"/>
  <c r="M8" i="10"/>
  <c r="M10"/>
  <c r="M17"/>
  <c r="N16" i="12"/>
  <c r="N18" s="1"/>
  <c r="N33"/>
  <c r="L17" i="10"/>
  <c r="M16" i="12"/>
  <c r="M18" s="1"/>
  <c r="M33" s="1"/>
  <c r="K36" i="10"/>
  <c r="L68" i="12"/>
  <c r="L70" s="1"/>
  <c r="L85"/>
  <c r="L27" i="10"/>
  <c r="L29"/>
  <c r="M27"/>
  <c r="M29"/>
  <c r="M36"/>
  <c r="N68" i="12"/>
  <c r="N70" s="1"/>
  <c r="N85" s="1"/>
  <c r="L36" i="10"/>
  <c r="M68" i="12"/>
  <c r="M70" s="1"/>
  <c r="M85"/>
  <c r="O61" i="9" l="1"/>
  <c r="O60"/>
  <c r="O17"/>
  <c r="O16"/>
  <c r="O39" i="8"/>
  <c r="N19" i="9"/>
  <c r="N20" s="1"/>
  <c r="M9" i="7" s="1"/>
  <c r="B19" i="6"/>
  <c r="B20" s="1"/>
  <c r="B52" s="1"/>
  <c r="G63" i="9"/>
  <c r="G64" s="1"/>
  <c r="F25" i="7" s="1"/>
  <c r="K19" i="9"/>
  <c r="K20" s="1"/>
  <c r="J9" i="7" s="1"/>
  <c r="J63" i="9"/>
  <c r="J64" s="1"/>
  <c r="I25" i="7" s="1"/>
  <c r="M19" i="9"/>
  <c r="M20" s="1"/>
  <c r="L9" i="7" s="1"/>
  <c r="K63" i="9"/>
  <c r="K64" s="1"/>
  <c r="J25" i="7" s="1"/>
  <c r="O14" i="9"/>
  <c r="E19"/>
  <c r="I19"/>
  <c r="I20" s="1"/>
  <c r="O9"/>
  <c r="I69"/>
  <c r="H81" s="1"/>
  <c r="H86" s="1"/>
  <c r="G29" i="6" s="1"/>
  <c r="G31" s="1"/>
  <c r="M70" i="9"/>
  <c r="L81" s="1"/>
  <c r="L86" s="1"/>
  <c r="K29" i="6" s="1"/>
  <c r="K31" s="1"/>
  <c r="M24" i="9"/>
  <c r="L36" s="1"/>
  <c r="N36"/>
  <c r="L73"/>
  <c r="K81" s="1"/>
  <c r="K86" s="1"/>
  <c r="J29" i="6" s="1"/>
  <c r="J31" s="1"/>
  <c r="N63" i="9"/>
  <c r="N64" s="1"/>
  <c r="M25" i="7" s="1"/>
  <c r="J36" i="9"/>
  <c r="I8" i="6" s="1"/>
  <c r="I10" s="1"/>
  <c r="O10" i="9"/>
  <c r="O11" i="8"/>
  <c r="D22"/>
  <c r="O22" s="1"/>
  <c r="F69" i="2"/>
  <c r="R69" s="1"/>
  <c r="R67"/>
  <c r="G19"/>
  <c r="K19"/>
  <c r="R26"/>
  <c r="K61"/>
  <c r="R25"/>
  <c r="O27"/>
  <c r="K27"/>
  <c r="O61"/>
  <c r="G53"/>
  <c r="R78"/>
  <c r="I11"/>
  <c r="F11"/>
  <c r="J61"/>
  <c r="Q53"/>
  <c r="O53"/>
  <c r="L19"/>
  <c r="O19"/>
  <c r="Q27"/>
  <c r="I27"/>
  <c r="G27"/>
  <c r="J121"/>
  <c r="N61"/>
  <c r="P61"/>
  <c r="H19"/>
  <c r="I61"/>
  <c r="I86" s="1"/>
  <c r="N11"/>
  <c r="J53"/>
  <c r="J105"/>
  <c r="F27"/>
  <c r="G61"/>
  <c r="J19"/>
  <c r="P19"/>
  <c r="J84"/>
  <c r="G40" i="8" s="1"/>
  <c r="H50" s="1"/>
  <c r="H51" s="1"/>
  <c r="H56" s="1"/>
  <c r="G35" i="6" s="1"/>
  <c r="G39" s="1"/>
  <c r="M11" i="2"/>
  <c r="G11"/>
  <c r="R8"/>
  <c r="P97"/>
  <c r="P121" s="1"/>
  <c r="L105"/>
  <c r="L121" s="1"/>
  <c r="Q97"/>
  <c r="M53"/>
  <c r="P11"/>
  <c r="Q61"/>
  <c r="N97"/>
  <c r="N121" s="1"/>
  <c r="K53"/>
  <c r="Q19"/>
  <c r="R51"/>
  <c r="O11"/>
  <c r="L39"/>
  <c r="I10" i="8" s="1"/>
  <c r="I13" s="1"/>
  <c r="R60" i="2"/>
  <c r="M61"/>
  <c r="I19"/>
  <c r="H61"/>
  <c r="L11"/>
  <c r="Q11"/>
  <c r="Z82" i="15"/>
  <c r="Z83" s="1"/>
  <c r="AD76"/>
  <c r="AC75"/>
  <c r="AC73"/>
  <c r="AD74"/>
  <c r="AC77"/>
  <c r="AC74"/>
  <c r="AD75"/>
  <c r="AD73"/>
  <c r="AD77"/>
  <c r="AD63"/>
  <c r="AD60"/>
  <c r="N43"/>
  <c r="L43"/>
  <c r="AD36"/>
  <c r="AC41"/>
  <c r="H43"/>
  <c r="AD18"/>
  <c r="J19"/>
  <c r="AD14"/>
  <c r="AB82"/>
  <c r="AB83" s="1"/>
  <c r="V82"/>
  <c r="V83" s="1"/>
  <c r="T82"/>
  <c r="T83" s="1"/>
  <c r="R82"/>
  <c r="R83" s="1"/>
  <c r="N82"/>
  <c r="N83" s="1"/>
  <c r="AC78"/>
  <c r="L82"/>
  <c r="L83" s="1"/>
  <c r="J82"/>
  <c r="J83" s="1"/>
  <c r="AD78"/>
  <c r="AB65"/>
  <c r="J65"/>
  <c r="R65"/>
  <c r="Z65"/>
  <c r="V65"/>
  <c r="L65"/>
  <c r="T65"/>
  <c r="AD61"/>
  <c r="AD17"/>
  <c r="AD16"/>
  <c r="AD15"/>
  <c r="H19"/>
  <c r="P19"/>
  <c r="X19"/>
  <c r="H65"/>
  <c r="P65"/>
  <c r="X65"/>
  <c r="AD59"/>
  <c r="F19"/>
  <c r="N19"/>
  <c r="V19"/>
  <c r="F65"/>
  <c r="N65"/>
  <c r="L19"/>
  <c r="AB19"/>
  <c r="R19"/>
  <c r="AD13"/>
  <c r="T19"/>
  <c r="AD37"/>
  <c r="AD39"/>
  <c r="AD12"/>
  <c r="AC37"/>
  <c r="AC39"/>
  <c r="J43"/>
  <c r="R43"/>
  <c r="Z43"/>
  <c r="P43"/>
  <c r="X43"/>
  <c r="AD72"/>
  <c r="H82"/>
  <c r="H83" s="1"/>
  <c r="P82"/>
  <c r="P83" s="1"/>
  <c r="X82"/>
  <c r="X83" s="1"/>
  <c r="AD38"/>
  <c r="AD40"/>
  <c r="V43"/>
  <c r="AD57"/>
  <c r="AD35"/>
  <c r="T43"/>
  <c r="AB43"/>
  <c r="G42" i="8"/>
  <c r="E20" i="9"/>
  <c r="D9" i="7" s="1"/>
  <c r="O52" i="9"/>
  <c r="E70"/>
  <c r="C63"/>
  <c r="R52" i="2"/>
  <c r="F62" i="11"/>
  <c r="I77" i="2"/>
  <c r="I84" s="1"/>
  <c r="F40" i="8" s="1"/>
  <c r="G50" s="1"/>
  <c r="G19" i="9"/>
  <c r="I29"/>
  <c r="H36" s="1"/>
  <c r="N62" i="11"/>
  <c r="Q77" i="2"/>
  <c r="Q84" s="1"/>
  <c r="N40" i="8" s="1"/>
  <c r="N42" s="1"/>
  <c r="G47"/>
  <c r="O37"/>
  <c r="J11" i="2"/>
  <c r="R10"/>
  <c r="E27" i="9"/>
  <c r="O27" s="1"/>
  <c r="C19"/>
  <c r="O7"/>
  <c r="D19"/>
  <c r="F24"/>
  <c r="P53" i="2"/>
  <c r="F97"/>
  <c r="R95"/>
  <c r="G71" i="9"/>
  <c r="O53"/>
  <c r="E63"/>
  <c r="D73"/>
  <c r="C81" s="1"/>
  <c r="C86" s="1"/>
  <c r="B29" i="6" s="1"/>
  <c r="O11" i="9"/>
  <c r="H29"/>
  <c r="O12"/>
  <c r="N24"/>
  <c r="M36" s="1"/>
  <c r="L19"/>
  <c r="H41" i="11"/>
  <c r="O39"/>
  <c r="D62"/>
  <c r="G77" i="2"/>
  <c r="G84" s="1"/>
  <c r="D40" i="8" s="1"/>
  <c r="R35" i="2"/>
  <c r="E19" i="8"/>
  <c r="O8"/>
  <c r="O13" i="9"/>
  <c r="E30"/>
  <c r="H11" i="2"/>
  <c r="R9"/>
  <c r="L18" i="8"/>
  <c r="L30" i="9"/>
  <c r="K36" s="1"/>
  <c r="J19"/>
  <c r="K71"/>
  <c r="J81" s="1"/>
  <c r="J86" s="1"/>
  <c r="I29" i="6" s="1"/>
  <c r="I31" s="1"/>
  <c r="I63" i="9"/>
  <c r="N72"/>
  <c r="M81" s="1"/>
  <c r="M86" s="1"/>
  <c r="L29" i="6" s="1"/>
  <c r="L31" s="1"/>
  <c r="L63" i="9"/>
  <c r="H76"/>
  <c r="G81" s="1"/>
  <c r="G86" s="1"/>
  <c r="F29" i="6" s="1"/>
  <c r="F31" s="1"/>
  <c r="O58" i="9"/>
  <c r="F63"/>
  <c r="H24"/>
  <c r="F19"/>
  <c r="O56"/>
  <c r="F74"/>
  <c r="O74" s="1"/>
  <c r="G72"/>
  <c r="O54"/>
  <c r="G73"/>
  <c r="O55"/>
  <c r="C70" i="4"/>
  <c r="C79" s="1"/>
  <c r="F34" i="2"/>
  <c r="M11" i="11"/>
  <c r="P34" i="2"/>
  <c r="P39" s="1"/>
  <c r="M10" i="8" s="1"/>
  <c r="G70" i="4"/>
  <c r="K11" i="11"/>
  <c r="N34" i="2"/>
  <c r="N39" s="1"/>
  <c r="K10" i="8" s="1"/>
  <c r="L21" s="1"/>
  <c r="E11" i="11"/>
  <c r="H34" i="2"/>
  <c r="H39" s="1"/>
  <c r="E10" i="8" s="1"/>
  <c r="P77" i="2"/>
  <c r="P84" s="1"/>
  <c r="M40" i="8" s="1"/>
  <c r="M62" i="11"/>
  <c r="L77" i="2"/>
  <c r="L84" s="1"/>
  <c r="I40" i="8" s="1"/>
  <c r="I62" i="11"/>
  <c r="Q121" i="2"/>
  <c r="L48" i="8"/>
  <c r="F11" i="11"/>
  <c r="I34" i="2"/>
  <c r="I39" s="1"/>
  <c r="F10" i="8" s="1"/>
  <c r="G34" i="2"/>
  <c r="G39" s="1"/>
  <c r="D10" i="8" s="1"/>
  <c r="E21" s="1"/>
  <c r="D11" i="11"/>
  <c r="O77" i="2"/>
  <c r="O84" s="1"/>
  <c r="L62" i="11"/>
  <c r="H57"/>
  <c r="E161" i="4"/>
  <c r="M19" i="2"/>
  <c r="I97"/>
  <c r="I121" s="1"/>
  <c r="N19"/>
  <c r="M18" i="8"/>
  <c r="R50" i="2"/>
  <c r="L53"/>
  <c r="O31" i="9"/>
  <c r="F19" i="2"/>
  <c r="I60" i="4"/>
  <c r="R33" i="2"/>
  <c r="N81" i="9"/>
  <c r="N86" s="1"/>
  <c r="M29" i="6" s="1"/>
  <c r="M31" s="1"/>
  <c r="M63" i="9"/>
  <c r="F69"/>
  <c r="E81" s="1"/>
  <c r="E86" s="1"/>
  <c r="D29" i="6" s="1"/>
  <c r="D31" s="1"/>
  <c r="D63" i="9"/>
  <c r="O51"/>
  <c r="R32" i="2"/>
  <c r="C92" i="11"/>
  <c r="O90"/>
  <c r="N77" i="2"/>
  <c r="N84" s="1"/>
  <c r="K40" i="8" s="1"/>
  <c r="K62" i="11"/>
  <c r="H84" i="2"/>
  <c r="E40" i="8" s="1"/>
  <c r="R75" i="2"/>
  <c r="J29" i="9"/>
  <c r="I36" s="1"/>
  <c r="H19"/>
  <c r="K11" i="2"/>
  <c r="K18" i="8"/>
  <c r="C47"/>
  <c r="G25" i="9"/>
  <c r="O25" s="1"/>
  <c r="O8"/>
  <c r="N53" i="2"/>
  <c r="R103"/>
  <c r="T103" s="1"/>
  <c r="F105"/>
  <c r="R105" s="1"/>
  <c r="J69" i="9"/>
  <c r="I81" s="1"/>
  <c r="I86" s="1"/>
  <c r="H29" i="6" s="1"/>
  <c r="H31" s="1"/>
  <c r="H63" i="9"/>
  <c r="R110" i="2"/>
  <c r="F119"/>
  <c r="R119" s="1"/>
  <c r="N11" i="11"/>
  <c r="Q34" i="2"/>
  <c r="Q39" s="1"/>
  <c r="N10" i="8" s="1"/>
  <c r="C50" s="1"/>
  <c r="M34" i="2"/>
  <c r="M39" s="1"/>
  <c r="J10" i="8" s="1"/>
  <c r="K21" s="1"/>
  <c r="J11" i="11"/>
  <c r="J34" i="2"/>
  <c r="J39" s="1"/>
  <c r="G10" i="8" s="1"/>
  <c r="M77" i="2"/>
  <c r="M84" s="1"/>
  <c r="J40" i="8" s="1"/>
  <c r="J62" i="11"/>
  <c r="O38" i="8"/>
  <c r="R36" i="2"/>
  <c r="D48" i="8"/>
  <c r="R18" i="2"/>
  <c r="R17"/>
  <c r="O75" i="9"/>
  <c r="O57"/>
  <c r="R59" i="2"/>
  <c r="E170" i="4"/>
  <c r="O7" i="8"/>
  <c r="O28" i="9"/>
  <c r="G121" i="2"/>
  <c r="H53"/>
  <c r="R76"/>
  <c r="O26" i="9"/>
  <c r="O76"/>
  <c r="F36"/>
  <c r="R79" i="2"/>
  <c r="O39"/>
  <c r="L10" i="8" s="1"/>
  <c r="M21" s="1"/>
  <c r="O25"/>
  <c r="F38" i="12"/>
  <c r="D90"/>
  <c r="D39"/>
  <c r="C22" l="1"/>
  <c r="C18" i="6"/>
  <c r="J41" i="9"/>
  <c r="N21"/>
  <c r="N39" s="1"/>
  <c r="G36"/>
  <c r="G41" s="1"/>
  <c r="K65"/>
  <c r="K84" s="1"/>
  <c r="H9" i="7"/>
  <c r="I21" i="9"/>
  <c r="I39" s="1"/>
  <c r="E21"/>
  <c r="E39" s="1"/>
  <c r="K21"/>
  <c r="K39" s="1"/>
  <c r="O71"/>
  <c r="J65"/>
  <c r="J84" s="1"/>
  <c r="O18" i="8"/>
  <c r="E132" i="4"/>
  <c r="E172" s="1"/>
  <c r="E180" s="1"/>
  <c r="I41" i="2"/>
  <c r="N41"/>
  <c r="H86"/>
  <c r="R27"/>
  <c r="J21" i="8"/>
  <c r="J23" s="1"/>
  <c r="J28" s="1"/>
  <c r="L41" i="2"/>
  <c r="M86"/>
  <c r="J86"/>
  <c r="L50" i="8"/>
  <c r="L51" s="1"/>
  <c r="L56" s="1"/>
  <c r="K35" i="6" s="1"/>
  <c r="K39" s="1"/>
  <c r="K42" s="1"/>
  <c r="K42" i="8"/>
  <c r="K43" s="1"/>
  <c r="J27" i="7" s="1"/>
  <c r="R53" i="2"/>
  <c r="P41"/>
  <c r="G86"/>
  <c r="T60"/>
  <c r="K13" i="8"/>
  <c r="K14" s="1"/>
  <c r="J11" i="7" s="1"/>
  <c r="T59" i="2"/>
  <c r="I39" i="4"/>
  <c r="K130" s="1"/>
  <c r="Q86" i="2"/>
  <c r="E41" i="4"/>
  <c r="F42" i="8"/>
  <c r="F43" s="1"/>
  <c r="E27" i="7" s="1"/>
  <c r="R61" i="2"/>
  <c r="AD41" i="15"/>
  <c r="AD62"/>
  <c r="AD58"/>
  <c r="AD19"/>
  <c r="AD82"/>
  <c r="AD83" s="1"/>
  <c r="H8" i="6"/>
  <c r="H10" s="1"/>
  <c r="I41" i="9"/>
  <c r="J50" i="8"/>
  <c r="J51" s="1"/>
  <c r="J56" s="1"/>
  <c r="I35" i="6" s="1"/>
  <c r="I42" i="8"/>
  <c r="K77" i="2"/>
  <c r="K84" s="1"/>
  <c r="H62" i="11"/>
  <c r="F39" i="2"/>
  <c r="F41" s="1"/>
  <c r="B31" i="6"/>
  <c r="J20" i="9"/>
  <c r="I9" i="7" s="1"/>
  <c r="H41" i="2"/>
  <c r="R11"/>
  <c r="H6" i="11"/>
  <c r="O41"/>
  <c r="E36" i="9"/>
  <c r="O24"/>
  <c r="K50" i="8"/>
  <c r="K51" s="1"/>
  <c r="K56" s="1"/>
  <c r="J35" i="6" s="1"/>
  <c r="J39" s="1"/>
  <c r="J42" s="1"/>
  <c r="J42" i="8"/>
  <c r="C51"/>
  <c r="C56" s="1"/>
  <c r="B35" i="6" s="1"/>
  <c r="O47" i="8"/>
  <c r="F50"/>
  <c r="F51" s="1"/>
  <c r="F56" s="1"/>
  <c r="E35" i="6" s="1"/>
  <c r="E42" i="8"/>
  <c r="D64" i="9"/>
  <c r="C25" i="7" s="1"/>
  <c r="F20" i="9"/>
  <c r="E9" i="7" s="1"/>
  <c r="F64" i="9"/>
  <c r="E25" i="7" s="1"/>
  <c r="I117" i="4"/>
  <c r="G132"/>
  <c r="G172" s="1"/>
  <c r="G180" s="1"/>
  <c r="K41" i="9"/>
  <c r="J8" i="6"/>
  <c r="J10" s="1"/>
  <c r="H64" i="9"/>
  <c r="G25" i="7" s="1"/>
  <c r="R19" i="2"/>
  <c r="G41" i="4"/>
  <c r="I26"/>
  <c r="L40" i="8"/>
  <c r="O86" i="2"/>
  <c r="I14" i="8"/>
  <c r="H11" i="7" s="1"/>
  <c r="L64" i="9"/>
  <c r="K25" i="7" s="1"/>
  <c r="N43" i="8"/>
  <c r="M27" i="7" s="1"/>
  <c r="C64" i="9"/>
  <c r="G43" i="8"/>
  <c r="F27" i="7" s="1"/>
  <c r="J13" i="8"/>
  <c r="G42" i="6"/>
  <c r="O48" i="8"/>
  <c r="O73" i="9"/>
  <c r="L86" i="2"/>
  <c r="L13" i="8"/>
  <c r="O69" i="9"/>
  <c r="F81"/>
  <c r="F86" s="1"/>
  <c r="E29" i="6" s="1"/>
  <c r="E31" s="1"/>
  <c r="N65" i="9"/>
  <c r="N84" s="1"/>
  <c r="N86" i="2"/>
  <c r="N13" i="8"/>
  <c r="O63" i="9"/>
  <c r="C132" i="4"/>
  <c r="C172" s="1"/>
  <c r="C180" s="1"/>
  <c r="O72" i="9"/>
  <c r="D36"/>
  <c r="O29"/>
  <c r="P86" i="2"/>
  <c r="O19" i="9"/>
  <c r="J41" i="2"/>
  <c r="H20" i="9"/>
  <c r="G9" i="7" s="1"/>
  <c r="F8" i="6"/>
  <c r="F10" s="1"/>
  <c r="I64" i="9"/>
  <c r="H25" i="7" s="1"/>
  <c r="E23" i="8"/>
  <c r="O19"/>
  <c r="N50"/>
  <c r="N51" s="1"/>
  <c r="N56" s="1"/>
  <c r="M35" i="6" s="1"/>
  <c r="M42" i="8"/>
  <c r="L8" i="6"/>
  <c r="L10" s="1"/>
  <c r="M41" i="9"/>
  <c r="T104" i="2"/>
  <c r="R97"/>
  <c r="G8" i="6"/>
  <c r="G10" s="1"/>
  <c r="H41" i="9"/>
  <c r="F41"/>
  <c r="E8" i="6"/>
  <c r="E10" s="1"/>
  <c r="C161" i="4"/>
  <c r="C170" s="1"/>
  <c r="I170" s="1"/>
  <c r="O92" i="11"/>
  <c r="C57"/>
  <c r="F21" i="8"/>
  <c r="F23" s="1"/>
  <c r="E13"/>
  <c r="K8" i="6"/>
  <c r="K10" s="1"/>
  <c r="L41" i="9"/>
  <c r="L20"/>
  <c r="K9" i="7" s="1"/>
  <c r="C20" i="9"/>
  <c r="C21" s="1"/>
  <c r="C39" s="1"/>
  <c r="C40" s="1"/>
  <c r="C42" s="1"/>
  <c r="O70"/>
  <c r="D81"/>
  <c r="D86" s="1"/>
  <c r="C29" i="6" s="1"/>
  <c r="C31" s="1"/>
  <c r="N41" i="9"/>
  <c r="M8" i="6"/>
  <c r="M10" s="1"/>
  <c r="H21" i="8"/>
  <c r="H23" s="1"/>
  <c r="G13"/>
  <c r="N21"/>
  <c r="N23" s="1"/>
  <c r="M13"/>
  <c r="M64" i="9"/>
  <c r="L25" i="7" s="1"/>
  <c r="F13" i="8"/>
  <c r="G21"/>
  <c r="G23" s="1"/>
  <c r="G79" i="4"/>
  <c r="D42" i="8"/>
  <c r="E50"/>
  <c r="E51" s="1"/>
  <c r="E56" s="1"/>
  <c r="D35" i="6" s="1"/>
  <c r="D39" s="1"/>
  <c r="D42" s="1"/>
  <c r="E64" i="9"/>
  <c r="D25" i="7" s="1"/>
  <c r="D20" i="9"/>
  <c r="C9" i="7" s="1"/>
  <c r="G20" i="9"/>
  <c r="F9" i="7" s="1"/>
  <c r="M23" i="8"/>
  <c r="M41" i="2"/>
  <c r="Q41"/>
  <c r="G41"/>
  <c r="I130" i="4"/>
  <c r="D6" i="14" s="1"/>
  <c r="I161" i="4"/>
  <c r="G65" i="9"/>
  <c r="G84" s="1"/>
  <c r="O41" i="2"/>
  <c r="K23" i="8"/>
  <c r="C41" i="4"/>
  <c r="C81" s="1"/>
  <c r="C89" s="1"/>
  <c r="L23" i="8"/>
  <c r="M21" i="9"/>
  <c r="M39" s="1"/>
  <c r="O30"/>
  <c r="D13" i="8"/>
  <c r="F121" i="2"/>
  <c r="G51" i="8"/>
  <c r="G56" s="1"/>
  <c r="F35" i="6" s="1"/>
  <c r="F39" s="1"/>
  <c r="F42" s="1"/>
  <c r="E90" i="12"/>
  <c r="G38"/>
  <c r="E39"/>
  <c r="F65" i="9" l="1"/>
  <c r="F84" s="1"/>
  <c r="I65"/>
  <c r="I84" s="1"/>
  <c r="H21"/>
  <c r="H39" s="1"/>
  <c r="H65"/>
  <c r="H84" s="1"/>
  <c r="E65"/>
  <c r="E84" s="1"/>
  <c r="M65"/>
  <c r="M84" s="1"/>
  <c r="D65"/>
  <c r="D84" s="1"/>
  <c r="C6" i="14"/>
  <c r="I14" i="6"/>
  <c r="K44" i="8"/>
  <c r="K54" s="1"/>
  <c r="K15"/>
  <c r="K26" s="1"/>
  <c r="AD65" i="15"/>
  <c r="AD42"/>
  <c r="AD43" s="1"/>
  <c r="M43" i="8"/>
  <c r="L27" i="7" s="1"/>
  <c r="C10" i="8"/>
  <c r="R121" i="2"/>
  <c r="L28" i="8"/>
  <c r="K14" i="6"/>
  <c r="K16" s="1"/>
  <c r="K19" s="1"/>
  <c r="J14"/>
  <c r="J16" s="1"/>
  <c r="K28" i="8"/>
  <c r="L14" i="6"/>
  <c r="L16" s="1"/>
  <c r="L19" s="1"/>
  <c r="M28" i="8"/>
  <c r="G28"/>
  <c r="F14" i="6"/>
  <c r="F16" s="1"/>
  <c r="F19" s="1"/>
  <c r="M14" i="8"/>
  <c r="L11" i="7" s="1"/>
  <c r="O20" i="9"/>
  <c r="O21" s="1"/>
  <c r="O39" s="1"/>
  <c r="O40" s="1"/>
  <c r="B9" i="7"/>
  <c r="E14" i="8"/>
  <c r="D11" i="7" s="1"/>
  <c r="C62" i="11"/>
  <c r="O62" s="1"/>
  <c r="O57"/>
  <c r="F77" i="2"/>
  <c r="K117" i="4"/>
  <c r="K132" s="1"/>
  <c r="C5" i="14"/>
  <c r="I41" i="4"/>
  <c r="D21" i="9"/>
  <c r="D39" s="1"/>
  <c r="N44" i="8"/>
  <c r="N54" s="1"/>
  <c r="I15"/>
  <c r="I26" s="1"/>
  <c r="F44"/>
  <c r="F54" s="1"/>
  <c r="O36" i="9"/>
  <c r="O41" s="1"/>
  <c r="N29" i="6"/>
  <c r="N31" s="1"/>
  <c r="O64" i="9"/>
  <c r="O65" s="1"/>
  <c r="O84" s="1"/>
  <c r="B25" i="7"/>
  <c r="N25" s="1"/>
  <c r="F42" i="2"/>
  <c r="K34"/>
  <c r="H11" i="11"/>
  <c r="O11" s="1"/>
  <c r="O6"/>
  <c r="E70" i="4"/>
  <c r="G14" i="8"/>
  <c r="F11" i="7" s="1"/>
  <c r="D9" i="14"/>
  <c r="J170" i="4"/>
  <c r="E28" i="8"/>
  <c r="D14" i="6"/>
  <c r="D16" s="1"/>
  <c r="J14" i="8"/>
  <c r="I11" i="7" s="1"/>
  <c r="E43" i="8"/>
  <c r="D27" i="7" s="1"/>
  <c r="J43" i="8"/>
  <c r="I27" i="7" s="1"/>
  <c r="I43" i="8"/>
  <c r="H27" i="7" s="1"/>
  <c r="G21" i="9"/>
  <c r="G39" s="1"/>
  <c r="L21"/>
  <c r="L39" s="1"/>
  <c r="O81"/>
  <c r="O86" s="1"/>
  <c r="G44" i="8"/>
  <c r="G54" s="1"/>
  <c r="C65" i="9"/>
  <c r="C84" s="1"/>
  <c r="L65"/>
  <c r="L84" s="1"/>
  <c r="J19" i="6"/>
  <c r="F21" i="9"/>
  <c r="F39" s="1"/>
  <c r="J21"/>
  <c r="J39" s="1"/>
  <c r="G14" i="6"/>
  <c r="G16" s="1"/>
  <c r="G19" s="1"/>
  <c r="H28" i="8"/>
  <c r="L14"/>
  <c r="K11" i="7" s="1"/>
  <c r="L42" i="8"/>
  <c r="M50"/>
  <c r="M51" s="1"/>
  <c r="M56" s="1"/>
  <c r="L35" i="6" s="1"/>
  <c r="L39" s="1"/>
  <c r="L42" s="1"/>
  <c r="D5" i="14"/>
  <c r="D7" s="1"/>
  <c r="D11" s="1"/>
  <c r="I132" i="4"/>
  <c r="D14" i="8"/>
  <c r="C11" i="7" s="1"/>
  <c r="D43" i="8"/>
  <c r="C27" i="7" s="1"/>
  <c r="F14" i="8"/>
  <c r="E11" i="7" s="1"/>
  <c r="N28" i="8"/>
  <c r="M14" i="6"/>
  <c r="D38" i="9"/>
  <c r="C21" i="12"/>
  <c r="C24" s="1"/>
  <c r="E14" i="6"/>
  <c r="F28" i="8"/>
  <c r="D41" i="9"/>
  <c r="C8" i="6"/>
  <c r="N14" i="8"/>
  <c r="M11" i="7" s="1"/>
  <c r="B39" i="6"/>
  <c r="B42" s="1"/>
  <c r="E41" i="9"/>
  <c r="D8" i="6"/>
  <c r="D10" s="1"/>
  <c r="H40" i="8"/>
  <c r="K86" i="2"/>
  <c r="G81" i="4"/>
  <c r="G89" s="1"/>
  <c r="H38" i="12"/>
  <c r="F90"/>
  <c r="F39"/>
  <c r="D40" i="9" l="1"/>
  <c r="D42" s="1"/>
  <c r="O42"/>
  <c r="L15" i="8"/>
  <c r="L26" s="1"/>
  <c r="D44"/>
  <c r="D54" s="1"/>
  <c r="D19" i="6"/>
  <c r="D15" i="8"/>
  <c r="D26" s="1"/>
  <c r="C7" i="14"/>
  <c r="C39" s="1"/>
  <c r="C43" s="1"/>
  <c r="C38"/>
  <c r="E38" s="1"/>
  <c r="E15" i="8"/>
  <c r="E26" s="1"/>
  <c r="M15"/>
  <c r="M26" s="1"/>
  <c r="M44"/>
  <c r="M54" s="1"/>
  <c r="I44"/>
  <c r="I54" s="1"/>
  <c r="J15"/>
  <c r="J26" s="1"/>
  <c r="C10" i="6"/>
  <c r="N8"/>
  <c r="N10" s="1"/>
  <c r="E44" i="8"/>
  <c r="E54" s="1"/>
  <c r="G15"/>
  <c r="G26" s="1"/>
  <c r="N9" i="7"/>
  <c r="J132" i="4"/>
  <c r="I172"/>
  <c r="E79"/>
  <c r="I70"/>
  <c r="K161" s="1"/>
  <c r="K170" s="1"/>
  <c r="K172" s="1"/>
  <c r="K180" s="1"/>
  <c r="G42" i="2"/>
  <c r="C40" i="12"/>
  <c r="C42" s="1"/>
  <c r="F84" i="2"/>
  <c r="R77"/>
  <c r="D21" i="8"/>
  <c r="C13"/>
  <c r="N15"/>
  <c r="N26" s="1"/>
  <c r="J44"/>
  <c r="J54" s="1"/>
  <c r="J41" i="4"/>
  <c r="H42" i="8"/>
  <c r="I50"/>
  <c r="I51" s="1"/>
  <c r="I56" s="1"/>
  <c r="H35" i="6" s="1"/>
  <c r="H39" s="1"/>
  <c r="H42" s="1"/>
  <c r="L43" i="8"/>
  <c r="K27" i="7" s="1"/>
  <c r="K39" i="2"/>
  <c r="R34"/>
  <c r="F15" i="8"/>
  <c r="F26" s="1"/>
  <c r="G90" i="12"/>
  <c r="I38"/>
  <c r="G39"/>
  <c r="L44" i="8" l="1"/>
  <c r="L54" s="1"/>
  <c r="E39" i="14"/>
  <c r="E43" s="1"/>
  <c r="D39"/>
  <c r="I180" i="4"/>
  <c r="J172"/>
  <c r="C14" i="8"/>
  <c r="B11" i="7" s="1"/>
  <c r="R84" i="2"/>
  <c r="C40" i="8"/>
  <c r="F86" i="2"/>
  <c r="E81" i="4"/>
  <c r="E89" s="1"/>
  <c r="I79"/>
  <c r="D21" i="12"/>
  <c r="E38" i="9"/>
  <c r="E40" s="1"/>
  <c r="E42" s="1"/>
  <c r="H10" i="8"/>
  <c r="K41" i="2"/>
  <c r="R41" s="1"/>
  <c r="R39"/>
  <c r="H43" i="8"/>
  <c r="G27" i="7" s="1"/>
  <c r="D23" i="8"/>
  <c r="D40" i="12"/>
  <c r="D42" s="1"/>
  <c r="H42" i="2"/>
  <c r="J38" i="12"/>
  <c r="H90"/>
  <c r="H39"/>
  <c r="E21" l="1"/>
  <c r="F38" i="9"/>
  <c r="F40" s="1"/>
  <c r="F42" s="1"/>
  <c r="H44" i="8"/>
  <c r="H54" s="1"/>
  <c r="C15"/>
  <c r="C26" s="1"/>
  <c r="C27" s="1"/>
  <c r="C29" s="1"/>
  <c r="E40" i="12"/>
  <c r="E42" s="1"/>
  <c r="I42" i="2"/>
  <c r="I21" i="8"/>
  <c r="H13"/>
  <c r="O10"/>
  <c r="O13" s="1"/>
  <c r="C9" i="14"/>
  <c r="C11" s="1"/>
  <c r="J79" i="4"/>
  <c r="I81"/>
  <c r="D50" i="8"/>
  <c r="C42"/>
  <c r="O40"/>
  <c r="O42" s="1"/>
  <c r="C14" i="6"/>
  <c r="D28" i="8"/>
  <c r="R86" i="2"/>
  <c r="B15" i="7"/>
  <c r="I39" i="12"/>
  <c r="I90"/>
  <c r="K38"/>
  <c r="I23" i="8" l="1"/>
  <c r="O21"/>
  <c r="O23" s="1"/>
  <c r="O28" s="1"/>
  <c r="C7" i="7"/>
  <c r="C15" s="1"/>
  <c r="C27" i="12"/>
  <c r="O50" i="8"/>
  <c r="O51" s="1"/>
  <c r="O56" s="1"/>
  <c r="D51"/>
  <c r="D56" s="1"/>
  <c r="C35" i="6" s="1"/>
  <c r="O14" i="8"/>
  <c r="O15" s="1"/>
  <c r="O26" s="1"/>
  <c r="O27" s="1"/>
  <c r="C43"/>
  <c r="B27" i="7" s="1"/>
  <c r="N27" s="1"/>
  <c r="J42" i="2"/>
  <c r="F40" i="12"/>
  <c r="F42" s="1"/>
  <c r="G38" i="9"/>
  <c r="G40" s="1"/>
  <c r="G42" s="1"/>
  <c r="F21" i="12"/>
  <c r="O43" i="8"/>
  <c r="O44" s="1"/>
  <c r="O54" s="1"/>
  <c r="C16" i="6"/>
  <c r="C19" s="1"/>
  <c r="I89" i="4"/>
  <c r="J81"/>
  <c r="H14" i="8"/>
  <c r="G11" i="7" s="1"/>
  <c r="N11" s="1"/>
  <c r="C29" i="12"/>
  <c r="D25" i="8"/>
  <c r="D27" s="1"/>
  <c r="D29" s="1"/>
  <c r="L38" i="12"/>
  <c r="J39"/>
  <c r="J90"/>
  <c r="C30" l="1"/>
  <c r="C32" s="1"/>
  <c r="C35" s="1"/>
  <c r="C45" s="1"/>
  <c r="O29" i="8"/>
  <c r="C20" i="6"/>
  <c r="H38" i="9"/>
  <c r="H40" s="1"/>
  <c r="H42" s="1"/>
  <c r="G21" i="12"/>
  <c r="H14" i="6"/>
  <c r="I28" i="8"/>
  <c r="G40" i="12"/>
  <c r="G42" s="1"/>
  <c r="K42" i="2"/>
  <c r="C39" i="6"/>
  <c r="C42" s="1"/>
  <c r="N35"/>
  <c r="H15" i="8"/>
  <c r="H26" s="1"/>
  <c r="C44"/>
  <c r="C54" s="1"/>
  <c r="D27" i="12"/>
  <c r="D7" i="7"/>
  <c r="D15" s="1"/>
  <c r="E25" i="8"/>
  <c r="E27" s="1"/>
  <c r="E29" s="1"/>
  <c r="D29" i="12"/>
  <c r="M38"/>
  <c r="K39"/>
  <c r="K90"/>
  <c r="E7" i="7" l="1"/>
  <c r="E27" i="12"/>
  <c r="L42" i="2"/>
  <c r="H40" i="12"/>
  <c r="H42" s="1"/>
  <c r="H16" i="6"/>
  <c r="H19" s="1"/>
  <c r="N14"/>
  <c r="D30" i="12"/>
  <c r="D22"/>
  <c r="D24" s="1"/>
  <c r="D18" i="6"/>
  <c r="D20" s="1"/>
  <c r="C52"/>
  <c r="I38" i="9"/>
  <c r="I40" s="1"/>
  <c r="I42" s="1"/>
  <c r="H21" i="12"/>
  <c r="F25" i="8"/>
  <c r="F27" s="1"/>
  <c r="F29" s="1"/>
  <c r="E29" i="12"/>
  <c r="N38"/>
  <c r="L90"/>
  <c r="L39"/>
  <c r="E30" l="1"/>
  <c r="D32"/>
  <c r="D35" s="1"/>
  <c r="D45" s="1"/>
  <c r="E18" i="6"/>
  <c r="D52"/>
  <c r="E22" i="12"/>
  <c r="E24" s="1"/>
  <c r="E13" i="7"/>
  <c r="E15" s="1"/>
  <c r="M42" i="2"/>
  <c r="I40" i="12"/>
  <c r="I42" s="1"/>
  <c r="F29"/>
  <c r="G25" i="8"/>
  <c r="G27" s="1"/>
  <c r="G29" s="1"/>
  <c r="J38" i="9"/>
  <c r="J40" s="1"/>
  <c r="J42" s="1"/>
  <c r="I21" i="12"/>
  <c r="M39"/>
  <c r="M90"/>
  <c r="E32" l="1"/>
  <c r="E35" s="1"/>
  <c r="E45" s="1"/>
  <c r="H25" i="8"/>
  <c r="H27" s="1"/>
  <c r="H29" s="1"/>
  <c r="G29" i="12"/>
  <c r="F27"/>
  <c r="F30" s="1"/>
  <c r="F7" i="7"/>
  <c r="F15" s="1"/>
  <c r="J40" i="12"/>
  <c r="J42" s="1"/>
  <c r="N42" i="2"/>
  <c r="K38" i="9"/>
  <c r="K40" s="1"/>
  <c r="K42" s="1"/>
  <c r="J21" i="12"/>
  <c r="E15" i="6"/>
  <c r="N90" i="12"/>
  <c r="N39"/>
  <c r="K40" l="1"/>
  <c r="K42" s="1"/>
  <c r="O42" i="2"/>
  <c r="H29" i="12"/>
  <c r="I25" i="8"/>
  <c r="I27" s="1"/>
  <c r="I29" s="1"/>
  <c r="E16" i="6"/>
  <c r="E19" s="1"/>
  <c r="K21" i="12"/>
  <c r="L38" i="9"/>
  <c r="L40" s="1"/>
  <c r="L42" s="1"/>
  <c r="G27" i="12"/>
  <c r="G30" s="1"/>
  <c r="G7" i="7"/>
  <c r="G15" s="1"/>
  <c r="H27" i="12" l="1"/>
  <c r="H30" s="1"/>
  <c r="H7" i="7"/>
  <c r="H15" s="1"/>
  <c r="J25" i="8"/>
  <c r="J27" s="1"/>
  <c r="J29" s="1"/>
  <c r="I29" i="12"/>
  <c r="L21"/>
  <c r="M38" i="9"/>
  <c r="M40" s="1"/>
  <c r="M42" s="1"/>
  <c r="E20" i="6"/>
  <c r="P42" i="2"/>
  <c r="L40" i="12"/>
  <c r="L42" s="1"/>
  <c r="J29" l="1"/>
  <c r="K25" i="8"/>
  <c r="K27" s="1"/>
  <c r="K29" s="1"/>
  <c r="E52" i="6"/>
  <c r="F22" i="12"/>
  <c r="F24" s="1"/>
  <c r="F32" s="1"/>
  <c r="F35" s="1"/>
  <c r="F45" s="1"/>
  <c r="F18" i="6"/>
  <c r="F20" s="1"/>
  <c r="N38" i="9"/>
  <c r="N40" s="1"/>
  <c r="N42" s="1"/>
  <c r="M21" i="12"/>
  <c r="Q42" i="2"/>
  <c r="M40" i="12"/>
  <c r="M42" s="1"/>
  <c r="I27"/>
  <c r="I30" s="1"/>
  <c r="I7" i="7"/>
  <c r="G22" i="12" l="1"/>
  <c r="G24" s="1"/>
  <c r="G32" s="1"/>
  <c r="G35" s="1"/>
  <c r="G45" s="1"/>
  <c r="G18" i="6"/>
  <c r="G20" s="1"/>
  <c r="F52"/>
  <c r="N21" i="12"/>
  <c r="C83" i="9"/>
  <c r="K29" i="12"/>
  <c r="L25" i="8"/>
  <c r="L27" s="1"/>
  <c r="L29" s="1"/>
  <c r="I13" i="7"/>
  <c r="I15" s="1"/>
  <c r="N40" i="12"/>
  <c r="N42" s="1"/>
  <c r="F87" i="2"/>
  <c r="J27" i="12" l="1"/>
  <c r="J30" s="1"/>
  <c r="J7" i="7"/>
  <c r="J15" s="1"/>
  <c r="O83" i="9"/>
  <c r="O85" s="1"/>
  <c r="O87" s="1"/>
  <c r="C85"/>
  <c r="C87" s="1"/>
  <c r="G52" i="6"/>
  <c r="H18"/>
  <c r="H20" s="1"/>
  <c r="H22" i="12"/>
  <c r="H24" s="1"/>
  <c r="H32" s="1"/>
  <c r="H35" s="1"/>
  <c r="H45" s="1"/>
  <c r="G87" i="2"/>
  <c r="C92" i="12"/>
  <c r="C94" s="1"/>
  <c r="M25" i="8"/>
  <c r="M27" s="1"/>
  <c r="M29" s="1"/>
  <c r="L29" i="12"/>
  <c r="I15" i="6"/>
  <c r="N25" i="8" l="1"/>
  <c r="N27" s="1"/>
  <c r="N29" s="1"/>
  <c r="M29" i="12"/>
  <c r="I18" i="6"/>
  <c r="I22" i="12"/>
  <c r="I24" s="1"/>
  <c r="I32" s="1"/>
  <c r="I35" s="1"/>
  <c r="I45" s="1"/>
  <c r="H52" i="6"/>
  <c r="K7" i="7"/>
  <c r="K15" s="1"/>
  <c r="K27" i="12"/>
  <c r="K30" s="1"/>
  <c r="I16" i="6"/>
  <c r="I19" s="1"/>
  <c r="H87" i="2"/>
  <c r="D92" i="12"/>
  <c r="D94" s="1"/>
  <c r="D83" i="9"/>
  <c r="D85" s="1"/>
  <c r="D87" s="1"/>
  <c r="C73" i="12"/>
  <c r="I20" i="6" l="1"/>
  <c r="J18" s="1"/>
  <c r="J20" s="1"/>
  <c r="E83" i="9"/>
  <c r="E85" s="1"/>
  <c r="E87" s="1"/>
  <c r="D73" i="12"/>
  <c r="N29"/>
  <c r="C53" i="8"/>
  <c r="E92" i="12"/>
  <c r="E94" s="1"/>
  <c r="I87" i="2"/>
  <c r="L7" i="7"/>
  <c r="L15" s="1"/>
  <c r="L27" i="12"/>
  <c r="L30" s="1"/>
  <c r="J22" l="1"/>
  <c r="J24" s="1"/>
  <c r="J32" s="1"/>
  <c r="J35" s="1"/>
  <c r="J45" s="1"/>
  <c r="I52" i="6"/>
  <c r="C55" i="8"/>
  <c r="C57" s="1"/>
  <c r="O53"/>
  <c r="O55" s="1"/>
  <c r="O57" s="1"/>
  <c r="J87" i="2"/>
  <c r="F92" i="12"/>
  <c r="F94" s="1"/>
  <c r="M27"/>
  <c r="M30" s="1"/>
  <c r="M7" i="7"/>
  <c r="K18" i="6"/>
  <c r="K20" s="1"/>
  <c r="J52"/>
  <c r="K22" i="12"/>
  <c r="K24" s="1"/>
  <c r="K32" s="1"/>
  <c r="K35" s="1"/>
  <c r="K45" s="1"/>
  <c r="F83" i="9"/>
  <c r="F85" s="1"/>
  <c r="F87" s="1"/>
  <c r="E73" i="12"/>
  <c r="K52" i="6" l="1"/>
  <c r="L18"/>
  <c r="L20" s="1"/>
  <c r="L22" i="12"/>
  <c r="L24" s="1"/>
  <c r="L32" s="1"/>
  <c r="L35" s="1"/>
  <c r="L45" s="1"/>
  <c r="C81"/>
  <c r="D53" i="8"/>
  <c r="D55" s="1"/>
  <c r="D57" s="1"/>
  <c r="G92" i="12"/>
  <c r="G94" s="1"/>
  <c r="K87" i="2"/>
  <c r="M13" i="7"/>
  <c r="M15" s="1"/>
  <c r="F73" i="12"/>
  <c r="G83" i="9"/>
  <c r="G85" s="1"/>
  <c r="G87" s="1"/>
  <c r="M15" i="6" l="1"/>
  <c r="N13" i="7"/>
  <c r="N15" s="1"/>
  <c r="E53" i="8"/>
  <c r="E55" s="1"/>
  <c r="E57" s="1"/>
  <c r="D81" i="12"/>
  <c r="H83" i="9"/>
  <c r="H85" s="1"/>
  <c r="H87" s="1"/>
  <c r="G73" i="12"/>
  <c r="N27"/>
  <c r="N30" s="1"/>
  <c r="B23" i="7"/>
  <c r="L52" i="6"/>
  <c r="M22" i="12"/>
  <c r="M24" s="1"/>
  <c r="M32" s="1"/>
  <c r="M35" s="1"/>
  <c r="M45" s="1"/>
  <c r="M18" i="6"/>
  <c r="H92" i="12"/>
  <c r="H94" s="1"/>
  <c r="L87" i="2"/>
  <c r="E81" i="12" l="1"/>
  <c r="F53" i="8"/>
  <c r="F55" s="1"/>
  <c r="F57" s="1"/>
  <c r="M87" i="2"/>
  <c r="I92" i="12"/>
  <c r="I94" s="1"/>
  <c r="I83" i="9"/>
  <c r="I85" s="1"/>
  <c r="I87" s="1"/>
  <c r="H73" i="12"/>
  <c r="M16" i="6"/>
  <c r="M19" s="1"/>
  <c r="N19" s="1"/>
  <c r="N20" s="1"/>
  <c r="N15"/>
  <c r="N16" s="1"/>
  <c r="N23" i="7"/>
  <c r="B31"/>
  <c r="C79" i="12" l="1"/>
  <c r="C82" s="1"/>
  <c r="C23" i="7"/>
  <c r="C31" s="1"/>
  <c r="J83" i="9"/>
  <c r="J85" s="1"/>
  <c r="J87" s="1"/>
  <c r="I73" i="12"/>
  <c r="M20" i="6"/>
  <c r="F81" i="12"/>
  <c r="G53" i="8"/>
  <c r="G55" s="1"/>
  <c r="G57" s="1"/>
  <c r="J92" i="12"/>
  <c r="J94" s="1"/>
  <c r="N87" i="2"/>
  <c r="K92" i="12" l="1"/>
  <c r="K94" s="1"/>
  <c r="O87" i="2"/>
  <c r="J73" i="12"/>
  <c r="K83" i="9"/>
  <c r="K85" s="1"/>
  <c r="K87" s="1"/>
  <c r="M52" i="6"/>
  <c r="N22" i="12"/>
  <c r="N24" s="1"/>
  <c r="N32" s="1"/>
  <c r="N35" s="1"/>
  <c r="N45" s="1"/>
  <c r="B41" i="6"/>
  <c r="D79" i="12"/>
  <c r="D82" s="1"/>
  <c r="D23" i="7"/>
  <c r="D31" s="1"/>
  <c r="G81" i="12"/>
  <c r="H53" i="8"/>
  <c r="H55" s="1"/>
  <c r="H57" s="1"/>
  <c r="I53" l="1"/>
  <c r="I55" s="1"/>
  <c r="I57" s="1"/>
  <c r="H81" i="12"/>
  <c r="B43" i="6"/>
  <c r="N41"/>
  <c r="L92" i="12"/>
  <c r="L94" s="1"/>
  <c r="P87" i="2"/>
  <c r="E79" i="12"/>
  <c r="E82" s="1"/>
  <c r="E23" i="7"/>
  <c r="L83" i="9"/>
  <c r="L85" s="1"/>
  <c r="L87" s="1"/>
  <c r="K73" i="12"/>
  <c r="C41" i="6" l="1"/>
  <c r="C43" s="1"/>
  <c r="C74" i="12"/>
  <c r="C76" s="1"/>
  <c r="C84" s="1"/>
  <c r="C87" s="1"/>
  <c r="C97" s="1"/>
  <c r="N52" i="6"/>
  <c r="E29" i="7"/>
  <c r="E31" s="1"/>
  <c r="I81" i="12"/>
  <c r="J53" i="8"/>
  <c r="J55" s="1"/>
  <c r="J57" s="1"/>
  <c r="L73" i="12"/>
  <c r="M83" i="9"/>
  <c r="M85" s="1"/>
  <c r="M87" s="1"/>
  <c r="Q87" i="2"/>
  <c r="M92" i="12"/>
  <c r="M94" s="1"/>
  <c r="J81" l="1"/>
  <c r="K53" i="8"/>
  <c r="K55" s="1"/>
  <c r="K57" s="1"/>
  <c r="M73" i="12"/>
  <c r="N83" i="9"/>
  <c r="N85" s="1"/>
  <c r="N87" s="1"/>
  <c r="E36" i="6"/>
  <c r="D41"/>
  <c r="D43" s="1"/>
  <c r="O52"/>
  <c r="D74" i="12"/>
  <c r="D76" s="1"/>
  <c r="D84" s="1"/>
  <c r="D87" s="1"/>
  <c r="D97" s="1"/>
  <c r="N92"/>
  <c r="N94" s="1"/>
  <c r="F122" i="2"/>
  <c r="G122" s="1"/>
  <c r="H122" s="1"/>
  <c r="I122" s="1"/>
  <c r="J122" s="1"/>
  <c r="K122" s="1"/>
  <c r="L122" s="1"/>
  <c r="M122" s="1"/>
  <c r="N122" s="1"/>
  <c r="O122" s="1"/>
  <c r="P122" s="1"/>
  <c r="Q122" s="1"/>
  <c r="F23" i="7"/>
  <c r="F31" s="1"/>
  <c r="F79" i="12"/>
  <c r="F82" s="1"/>
  <c r="G79" l="1"/>
  <c r="G82" s="1"/>
  <c r="G23" i="7"/>
  <c r="G31" s="1"/>
  <c r="E39" i="6"/>
  <c r="E42" s="1"/>
  <c r="K81" i="12"/>
  <c r="L53" i="8"/>
  <c r="L55" s="1"/>
  <c r="L57" s="1"/>
  <c r="P52" i="6"/>
  <c r="E41"/>
  <c r="E74" i="12"/>
  <c r="E76" s="1"/>
  <c r="E84" s="1"/>
  <c r="E87" s="1"/>
  <c r="E97" s="1"/>
  <c r="N73"/>
  <c r="E43" i="6" l="1"/>
  <c r="F74" i="12" s="1"/>
  <c r="F76" s="1"/>
  <c r="F84" s="1"/>
  <c r="F87" s="1"/>
  <c r="F97" s="1"/>
  <c r="L81"/>
  <c r="M53" i="8"/>
  <c r="M55" s="1"/>
  <c r="M57" s="1"/>
  <c r="H23" i="7"/>
  <c r="H31" s="1"/>
  <c r="H79" i="12"/>
  <c r="H82" s="1"/>
  <c r="Q52" i="6" l="1"/>
  <c r="F41"/>
  <c r="F43" s="1"/>
  <c r="R52" s="1"/>
  <c r="I79" i="12"/>
  <c r="I82" s="1"/>
  <c r="I29" i="7"/>
  <c r="I23"/>
  <c r="M81" i="12"/>
  <c r="N53" i="8"/>
  <c r="N55" s="1"/>
  <c r="N57" s="1"/>
  <c r="N81" i="12" s="1"/>
  <c r="G74" l="1"/>
  <c r="G76" s="1"/>
  <c r="G84" s="1"/>
  <c r="G87" s="1"/>
  <c r="G97" s="1"/>
  <c r="G41" i="6"/>
  <c r="G43" s="1"/>
  <c r="S52" s="1"/>
  <c r="I31" i="7"/>
  <c r="J23" s="1"/>
  <c r="J31" s="1"/>
  <c r="I36" i="6"/>
  <c r="H41" l="1"/>
  <c r="H43" s="1"/>
  <c r="I74" i="12" s="1"/>
  <c r="I76" s="1"/>
  <c r="I84" s="1"/>
  <c r="I87" s="1"/>
  <c r="I97" s="1"/>
  <c r="H74"/>
  <c r="H76" s="1"/>
  <c r="H84" s="1"/>
  <c r="H87" s="1"/>
  <c r="H97" s="1"/>
  <c r="J79"/>
  <c r="J82" s="1"/>
  <c r="I39" i="6"/>
  <c r="I42" s="1"/>
  <c r="K23" i="7"/>
  <c r="K31" s="1"/>
  <c r="K79" i="12"/>
  <c r="K82" s="1"/>
  <c r="I41" i="6" l="1"/>
  <c r="I43" s="1"/>
  <c r="T52"/>
  <c r="L79" i="12"/>
  <c r="L82" s="1"/>
  <c r="L23" i="7"/>
  <c r="L31" s="1"/>
  <c r="M23" l="1"/>
  <c r="M29"/>
  <c r="M79" i="12"/>
  <c r="M82" s="1"/>
  <c r="J41" i="6"/>
  <c r="J43" s="1"/>
  <c r="U52"/>
  <c r="J74" i="12"/>
  <c r="J76" s="1"/>
  <c r="J84" s="1"/>
  <c r="J87" s="1"/>
  <c r="J97" s="1"/>
  <c r="K41" i="6" l="1"/>
  <c r="K43" s="1"/>
  <c r="K74" i="12"/>
  <c r="K76" s="1"/>
  <c r="K84" s="1"/>
  <c r="K87" s="1"/>
  <c r="K97" s="1"/>
  <c r="V52" i="6"/>
  <c r="M31" i="7"/>
  <c r="N79" i="12" s="1"/>
  <c r="N82" s="1"/>
  <c r="M36" i="6"/>
  <c r="N29" i="7"/>
  <c r="N31" s="1"/>
  <c r="M39" i="6" l="1"/>
  <c r="M42" s="1"/>
  <c r="N42" s="1"/>
  <c r="N43" s="1"/>
  <c r="N36"/>
  <c r="N39" s="1"/>
  <c r="L74" i="12"/>
  <c r="L76" s="1"/>
  <c r="L84" s="1"/>
  <c r="L87" s="1"/>
  <c r="L97" s="1"/>
  <c r="L41" i="6"/>
  <c r="L43" s="1"/>
  <c r="W52"/>
  <c r="M41" l="1"/>
  <c r="M43" s="1"/>
  <c r="M74" i="12"/>
  <c r="M76" s="1"/>
  <c r="M84" s="1"/>
  <c r="M87" s="1"/>
  <c r="M97" s="1"/>
  <c r="X52" i="6"/>
  <c r="N74" i="12" l="1"/>
  <c r="N76" s="1"/>
  <c r="N84" s="1"/>
  <c r="N87" s="1"/>
  <c r="N97" s="1"/>
  <c r="Y52" i="6"/>
</calcChain>
</file>

<file path=xl/comments1.xml><?xml version="1.0" encoding="utf-8"?>
<comments xmlns="http://schemas.openxmlformats.org/spreadsheetml/2006/main">
  <authors>
    <author>Steven Girling</author>
  </authors>
  <commentList>
    <comment ref="AF10" authorId="0">
      <text>
        <r>
          <rPr>
            <b/>
            <sz val="9"/>
            <color indexed="81"/>
            <rFont val="Tahoma"/>
            <family val="2"/>
          </rPr>
          <t>Steven Girling:</t>
        </r>
        <r>
          <rPr>
            <sz val="9"/>
            <color indexed="81"/>
            <rFont val="Tahoma"/>
            <family val="2"/>
          </rPr>
          <t xml:space="preserve">
increase by 1 a term
</t>
        </r>
      </text>
    </comment>
    <comment ref="AF11" authorId="0">
      <text>
        <r>
          <rPr>
            <b/>
            <sz val="9"/>
            <color indexed="81"/>
            <rFont val="Tahoma"/>
            <family val="2"/>
          </rPr>
          <t>Steven Girling:</t>
        </r>
        <r>
          <rPr>
            <sz val="9"/>
            <color indexed="81"/>
            <rFont val="Tahoma"/>
            <family val="2"/>
          </rPr>
          <t xml:space="preserve">
increase 10 each year</t>
        </r>
      </text>
    </comment>
  </commentList>
</comments>
</file>

<file path=xl/sharedStrings.xml><?xml version="1.0" encoding="utf-8"?>
<sst xmlns="http://schemas.openxmlformats.org/spreadsheetml/2006/main" count="1242" uniqueCount="310">
  <si>
    <t>Sales Assumptions for Year 1</t>
  </si>
  <si>
    <t>NOTES</t>
  </si>
  <si>
    <t>Product</t>
  </si>
  <si>
    <t>Average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</si>
  <si>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</si>
  <si>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</si>
  <si>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</si>
  <si>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</si>
  <si>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</si>
  <si>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</si>
  <si>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</si>
  <si>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</si>
  <si>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</si>
  <si>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</si>
  <si>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</si>
  <si>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</si>
  <si>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</si>
  <si>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Category</t>
  </si>
  <si>
    <t>check</t>
  </si>
  <si>
    <t>A</t>
  </si>
  <si>
    <t>Curricular Coaching</t>
  </si>
  <si>
    <t>per day</t>
  </si>
  <si>
    <t>B</t>
  </si>
  <si>
    <t>Extra Curricular Clubs</t>
  </si>
  <si>
    <t>per 1hr session</t>
  </si>
  <si>
    <t>C</t>
  </si>
  <si>
    <t>Holiday Activities</t>
  </si>
  <si>
    <t>per event</t>
  </si>
  <si>
    <t>Golden Mile</t>
  </si>
  <si>
    <t>per class</t>
  </si>
  <si>
    <t xml:space="preserve">Monthly Total </t>
  </si>
  <si>
    <t>Cost of Sales Assumptions for Year 1</t>
  </si>
  <si>
    <t>Cost exc VAT</t>
  </si>
  <si>
    <t>Cost of Sales £</t>
  </si>
  <si>
    <t>D</t>
  </si>
  <si>
    <t>New Staff Training</t>
  </si>
  <si>
    <t>MSF Assumptions for Year 1</t>
  </si>
  <si>
    <t>MSF</t>
  </si>
  <si>
    <t>%</t>
  </si>
  <si>
    <t>Sales Assumptions for Year 2</t>
  </si>
  <si>
    <t>Cost of Sales Assumptions for Year 2</t>
  </si>
  <si>
    <t>MSF Assumptions for Year 2</t>
  </si>
  <si>
    <t>Premier Sport</t>
  </si>
  <si>
    <t>PROFIT AND LOSS ACCOUNT</t>
  </si>
  <si>
    <t>YEAR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</si>
  <si>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</si>
  <si>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</si>
  <si>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</si>
  <si>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</si>
  <si>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</si>
  <si>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</si>
  <si>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</si>
  <si>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</si>
  <si>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</si>
  <si>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</si>
  <si>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</si>
  <si>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</si>
  <si>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TOTAL</t>
  </si>
  <si>
    <t>SALES</t>
  </si>
  <si>
    <t>COST OF SALES</t>
  </si>
  <si>
    <t>GROSS PROFIT</t>
  </si>
  <si>
    <r>
      <t xml:space="preserve">BANK LOAN INTEREST </t>
    </r>
    <r>
      <rPr>
        <sz val="10"/>
        <color indexed="12"/>
        <rFont val="Arial"/>
        <family val="2"/>
      </rPr>
      <t>(leave blank for now please)</t>
    </r>
  </si>
  <si>
    <r>
      <t xml:space="preserve">BANK LOAN PREMIUM </t>
    </r>
    <r>
      <rPr>
        <sz val="10"/>
        <color indexed="12"/>
        <rFont val="Arial"/>
        <family val="2"/>
      </rPr>
      <t>(leave blank for now please)</t>
    </r>
  </si>
  <si>
    <t>TOTAL OVERHEADS</t>
  </si>
  <si>
    <r>
      <t xml:space="preserve">NET PROFIT </t>
    </r>
    <r>
      <rPr>
        <sz val="8"/>
        <color indexed="9"/>
        <rFont val="Arial Bold"/>
      </rPr>
      <t>(b/f dep &amp; tax)</t>
    </r>
  </si>
  <si>
    <t>YEAR 2</t>
  </si>
  <si>
    <t>Product Category</t>
  </si>
  <si>
    <t>Term</t>
  </si>
  <si>
    <t>Month</t>
  </si>
  <si>
    <t>Term Time Weeks</t>
  </si>
  <si>
    <t>Non Term Time Weeks</t>
  </si>
  <si>
    <t>Autumn 1</t>
  </si>
  <si>
    <t>Autumn 2</t>
  </si>
  <si>
    <t>Spring 1</t>
  </si>
  <si>
    <t>Spring 2</t>
  </si>
  <si>
    <t>Summer 1</t>
  </si>
  <si>
    <t>Summer 2</t>
  </si>
  <si>
    <t>Avg Price (exc VAT)</t>
  </si>
  <si>
    <t>TOTAL SALES £</t>
  </si>
  <si>
    <t>E</t>
  </si>
  <si>
    <t>Per day</t>
  </si>
  <si>
    <t>Per 1 hour session</t>
  </si>
  <si>
    <t>Per event</t>
  </si>
  <si>
    <t>Average Cost (Exc VAT)</t>
  </si>
  <si>
    <t>National Insurance</t>
  </si>
  <si>
    <t>E  Estimate at c. £100 per person for training etc.</t>
  </si>
  <si>
    <t xml:space="preserve">EMPLOYEE COSTS </t>
  </si>
  <si>
    <t>PREMISES COSTS</t>
  </si>
  <si>
    <t>GENERAL ADMIN EXPENSES</t>
  </si>
  <si>
    <t>LEGAL &amp; PROFESSIONAL</t>
  </si>
  <si>
    <t>PS COMMISSION Variable</t>
  </si>
  <si>
    <t>DIRECTORS COSTS</t>
  </si>
  <si>
    <t>Management profit and loss account</t>
  </si>
  <si>
    <t>Total</t>
  </si>
  <si>
    <t>Sales</t>
  </si>
  <si>
    <t>Tuck income</t>
  </si>
  <si>
    <t>Merchandise income</t>
  </si>
  <si>
    <t>Birthday Parties</t>
  </si>
  <si>
    <t>Other income</t>
  </si>
  <si>
    <t>Total Income</t>
  </si>
  <si>
    <t>Cost of sales</t>
  </si>
  <si>
    <t>Employers PAYE/NI</t>
  </si>
  <si>
    <t>Camp tuck</t>
  </si>
  <si>
    <t>Merchandise</t>
  </si>
  <si>
    <t>Disbursements</t>
  </si>
  <si>
    <t>Total Cost of sales</t>
  </si>
  <si>
    <t>Gross profit</t>
  </si>
  <si>
    <t>Administrative expenses</t>
  </si>
  <si>
    <t>Employee costs:</t>
  </si>
  <si>
    <t>Admin wages</t>
  </si>
  <si>
    <t>Staff uniforms</t>
  </si>
  <si>
    <t>Staff welfare</t>
  </si>
  <si>
    <t>Training costs</t>
  </si>
  <si>
    <t>Travel and subsistence</t>
  </si>
  <si>
    <t>Motor expenses</t>
  </si>
  <si>
    <t>Entertaining</t>
  </si>
  <si>
    <t>Premises costs:</t>
  </si>
  <si>
    <t>Rent</t>
  </si>
  <si>
    <t>Rates</t>
  </si>
  <si>
    <t>Light and heat</t>
  </si>
  <si>
    <t>Cleaning</t>
  </si>
  <si>
    <t>Use of home</t>
  </si>
  <si>
    <t>General administrative expenses:</t>
  </si>
  <si>
    <t>Telephone, fax and internet</t>
  </si>
  <si>
    <t>Printing, postage and stationery</t>
  </si>
  <si>
    <t>Bank charges &amp; interest</t>
  </si>
  <si>
    <t>Insurance</t>
  </si>
  <si>
    <t>Equipment expensed</t>
  </si>
  <si>
    <t>Computer costs</t>
  </si>
  <si>
    <t>Depreciation</t>
  </si>
  <si>
    <t>Sundry expenses</t>
  </si>
  <si>
    <t>Legal and professional costs:</t>
  </si>
  <si>
    <t>Accountancy fees</t>
  </si>
  <si>
    <t>Professional fees</t>
  </si>
  <si>
    <t>Conference cost</t>
  </si>
  <si>
    <t>Advertising and promotional items</t>
  </si>
  <si>
    <t>GM licence</t>
  </si>
  <si>
    <t>Total expenditure</t>
  </si>
  <si>
    <t>Operating profit</t>
  </si>
  <si>
    <t>Directors costs</t>
  </si>
  <si>
    <t>Corporation Tax</t>
  </si>
  <si>
    <t>Dividends</t>
  </si>
  <si>
    <t>Profit after Tax &amp; Dividends</t>
  </si>
  <si>
    <t>Year to Date</t>
  </si>
  <si>
    <t>PS Curricular</t>
  </si>
  <si>
    <t>PS Extra Curricular Clubs</t>
  </si>
  <si>
    <t>PS Holiday Clubs / Camps</t>
  </si>
  <si>
    <t>PA Curricular</t>
  </si>
  <si>
    <t>PA Extra Curricular Clubs</t>
  </si>
  <si>
    <t>PA Holiday Clubs / Camps</t>
  </si>
  <si>
    <t>PS Self employed coaches</t>
  </si>
  <si>
    <t>PS Delivery wages (employees)</t>
  </si>
  <si>
    <t>PA Self employed coaches</t>
  </si>
  <si>
    <t>PA Delivery wages (employees)</t>
  </si>
  <si>
    <t>PS Venue hire</t>
  </si>
  <si>
    <t>PA Venue hire</t>
  </si>
  <si>
    <t>per half day</t>
  </si>
  <si>
    <t>Holiday Activities - Fun Days</t>
  </si>
  <si>
    <t>F</t>
  </si>
  <si>
    <t>Holiday Activities - Perfromance Weeks</t>
  </si>
  <si>
    <t>G</t>
  </si>
  <si>
    <t>Community Classes</t>
  </si>
  <si>
    <t>H</t>
  </si>
  <si>
    <t>I</t>
  </si>
  <si>
    <t>Per half day</t>
  </si>
  <si>
    <t>J</t>
  </si>
  <si>
    <t>K</t>
  </si>
  <si>
    <t>L</t>
  </si>
  <si>
    <t>Holiday Activities - Performance Weeks</t>
  </si>
  <si>
    <t>M</t>
  </si>
  <si>
    <t>N</t>
  </si>
  <si>
    <t>O</t>
  </si>
  <si>
    <t>Academies</t>
  </si>
  <si>
    <t>Other</t>
  </si>
  <si>
    <t>O 'Other' may consist of Workshops, exams, compitions and shows</t>
  </si>
  <si>
    <t>Holiday Activities - FD</t>
  </si>
  <si>
    <t>Holiday Activities - PW</t>
  </si>
  <si>
    <t>Per class</t>
  </si>
  <si>
    <t>New Staff Training - Silver</t>
  </si>
  <si>
    <t>New Staff Training - Bronze</t>
  </si>
  <si>
    <t>per session</t>
  </si>
  <si>
    <t>PS MANAGEMENT SERVICE FEE  Fixed</t>
  </si>
  <si>
    <t>Premier Performing Arts</t>
  </si>
  <si>
    <t>PA MANAGEMENT FEE</t>
  </si>
  <si>
    <t>Cash Flow</t>
  </si>
  <si>
    <t>Year to 31 August 2015</t>
  </si>
  <si>
    <t>Inflow</t>
  </si>
  <si>
    <t>Trade Debtors</t>
  </si>
  <si>
    <t>Outflow</t>
  </si>
  <si>
    <t>Trade Creditors</t>
  </si>
  <si>
    <t>Vat paid or received</t>
  </si>
  <si>
    <t>Opening Balance</t>
  </si>
  <si>
    <t>Movements</t>
  </si>
  <si>
    <t>Closing Balance</t>
  </si>
  <si>
    <t>Year to 31 August 2016</t>
  </si>
  <si>
    <t>JV</t>
  </si>
  <si>
    <t xml:space="preserve">Year to 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</si>
  <si>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</si>
  <si>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</si>
  <si>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</si>
  <si>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</si>
  <si>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</si>
  <si>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</si>
  <si>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</si>
  <si>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</si>
  <si>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</si>
  <si>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</si>
  <si>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</si>
  <si>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</si>
  <si>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VAT</t>
  </si>
  <si>
    <t>Output Tax</t>
  </si>
  <si>
    <t>Input Tax</t>
  </si>
  <si>
    <t>Paid/Received</t>
  </si>
  <si>
    <t>Terms</t>
  </si>
  <si>
    <t>Invoiced</t>
  </si>
  <si>
    <t>Overheads</t>
  </si>
  <si>
    <t>Vat at 20%</t>
  </si>
  <si>
    <t>Cash Paid</t>
  </si>
  <si>
    <t>Days</t>
  </si>
  <si>
    <t>Invoicing as above</t>
  </si>
  <si>
    <t>Cash Received</t>
  </si>
  <si>
    <t>Year to #</t>
  </si>
  <si>
    <t>Fixed Assets</t>
  </si>
  <si>
    <t>Additions</t>
  </si>
  <si>
    <t>Net Book Value</t>
  </si>
  <si>
    <t>PS Cost of Sales</t>
  </si>
  <si>
    <t>PA Cost of Sales</t>
  </si>
  <si>
    <t>PS Extra Curricular</t>
  </si>
  <si>
    <t>PS Holiday Clubs</t>
  </si>
  <si>
    <t>PA Extra Curricular</t>
  </si>
  <si>
    <t>PA Holiday Clubs</t>
  </si>
  <si>
    <t>License Cost</t>
  </si>
  <si>
    <t>License Depreciation</t>
  </si>
  <si>
    <t>Depreciation over 5 years</t>
  </si>
  <si>
    <t>PS Management Fee</t>
  </si>
  <si>
    <t>PA Management Fee</t>
  </si>
  <si>
    <t>Management Balance Sheet</t>
  </si>
  <si>
    <t>Current Assets</t>
  </si>
  <si>
    <t>Bank</t>
  </si>
  <si>
    <t>Current Liabilities</t>
  </si>
  <si>
    <t>Accruals and Sundry Creditors</t>
  </si>
  <si>
    <t>Net Current Assets</t>
  </si>
  <si>
    <t>Fixed Assets above</t>
  </si>
  <si>
    <t>Share Capital and Reserves</t>
  </si>
  <si>
    <t>Share Capital</t>
  </si>
  <si>
    <t>Share Premium</t>
  </si>
  <si>
    <t>P&amp;L</t>
  </si>
  <si>
    <r>
      <t>Net Assets/</t>
    </r>
    <r>
      <rPr>
        <sz val="11"/>
        <color indexed="10"/>
        <rFont val="Calibri"/>
        <family val="2"/>
      </rPr>
      <t>(Liabilities)</t>
    </r>
  </si>
  <si>
    <t>License - NBV</t>
  </si>
  <si>
    <t>Fixed Asset Addition</t>
  </si>
  <si>
    <t>Fixed Asset</t>
  </si>
  <si>
    <t>for the period ending Aug 2017</t>
  </si>
  <si>
    <t>Year to 31 August 2017</t>
  </si>
  <si>
    <t>Sep/Dec 2016</t>
  </si>
  <si>
    <t>Jan/Apr 2017</t>
  </si>
  <si>
    <t>May /Aug 2017</t>
  </si>
  <si>
    <t xml:space="preserve">P&amp;L </t>
  </si>
  <si>
    <t>M25</t>
  </si>
  <si>
    <t>for the period ending Aug 2018</t>
  </si>
  <si>
    <t>Year to 31 August 2018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</si>
  <si>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</si>
  <si>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</si>
  <si>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</si>
  <si>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</si>
  <si>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</si>
  <si>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</si>
  <si>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</si>
  <si>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</si>
  <si>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</si>
  <si>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</si>
  <si>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</si>
  <si>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YEAR 3</t>
  </si>
  <si>
    <t>Operating Profit</t>
  </si>
  <si>
    <t xml:space="preserve">Dividends </t>
  </si>
  <si>
    <t>Bonus</t>
  </si>
  <si>
    <t>Corp Tax</t>
  </si>
  <si>
    <t>Yr 1</t>
  </si>
  <si>
    <t>Yr 2</t>
  </si>
  <si>
    <t>Cost Of Sales</t>
  </si>
  <si>
    <t>Gross Profit</t>
  </si>
  <si>
    <t>Full Time Salaries</t>
  </si>
  <si>
    <t>Curricular Coaching Half Day</t>
  </si>
  <si>
    <t>HD Curricular Coaching</t>
  </si>
  <si>
    <t>PS Curricular FD</t>
  </si>
  <si>
    <t>PS Curricular HD</t>
  </si>
  <si>
    <t>Marketing</t>
  </si>
  <si>
    <t>Admin Costs</t>
  </si>
  <si>
    <t>Admin</t>
  </si>
  <si>
    <t>License - cost</t>
  </si>
  <si>
    <t>License- deprn</t>
  </si>
  <si>
    <t>Projected Cash Flow</t>
  </si>
  <si>
    <t>Breakeven</t>
  </si>
  <si>
    <t>Profit</t>
  </si>
  <si>
    <t xml:space="preserve">Play - Trition </t>
  </si>
  <si>
    <t>Single Class</t>
  </si>
  <si>
    <t>Full Day</t>
  </si>
  <si>
    <t>Fun - Trition</t>
  </si>
  <si>
    <t>Half Day</t>
  </si>
  <si>
    <t>Fit - Trition</t>
  </si>
  <si>
    <t>Per Session</t>
  </si>
  <si>
    <t>Commission</t>
  </si>
  <si>
    <t>Premier Transition</t>
  </si>
  <si>
    <t>PT Cost of Sales</t>
  </si>
  <si>
    <t>Play - Trition</t>
  </si>
  <si>
    <t>Play-Trition</t>
  </si>
  <si>
    <t>Fit-Trition</t>
  </si>
  <si>
    <t>Fun-Frition</t>
  </si>
  <si>
    <t>Fun-Trition</t>
  </si>
  <si>
    <t>60 days</t>
  </si>
  <si>
    <t>m</t>
  </si>
</sst>
</file>

<file path=xl/styles.xml><?xml version="1.0" encoding="utf-8"?>
<styleSheet xmlns="http://schemas.openxmlformats.org/spreadsheetml/2006/main">
  <numFmts count="11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-[$£-809]* #,##0.00_-;\-[$£-809]* #,##0.00_-;_-[$£-809]* &quot;-&quot;??;_-@_-"/>
    <numFmt numFmtId="165" formatCode="_-[$£-809]* #,##0_-;\-[$£-809]* #,##0_-;_-[$£-809]* &quot;-&quot;??;_-@_-"/>
    <numFmt numFmtId="166" formatCode="\ * #,##0\ ;&quot;-&quot;* #,##0\ ;\ * &quot;-&quot;\ "/>
    <numFmt numFmtId="167" formatCode="#,##0_);\(#,##0\);\-_)"/>
    <numFmt numFmtId="168" formatCode="dd/mm/yy;@"/>
    <numFmt numFmtId="169" formatCode="#,##0_ ;[Red]\-#,##0\ "/>
    <numFmt numFmtId="170" formatCode="_-&quot;£&quot;* #,##0_-;\-&quot;£&quot;* #,##0_-;_-&quot;£&quot;* &quot;-&quot;??_-;_-@_-"/>
    <numFmt numFmtId="171" formatCode="_-[$£-809]* #,##0_-;\-[$£-809]* #,##0_-;_-[$£-809]* &quot;-&quot;??_-;_-@_-"/>
    <numFmt numFmtId="172" formatCode="_-[$£-809]* #,##0.00_-;\-[$£-809]* #,##0.00_-;_-[$£-809]* &quot;-&quot;??_-;_-@_-"/>
  </numFmts>
  <fonts count="48">
    <font>
      <sz val="11"/>
      <color indexed="8"/>
      <name val="Helvetica Neue"/>
    </font>
    <font>
      <sz val="11"/>
      <color theme="1"/>
      <name val="Calibri"/>
      <family val="2"/>
      <scheme val="minor"/>
    </font>
    <font>
      <sz val="11"/>
      <color indexed="9"/>
      <name val="Lucida Grande"/>
    </font>
    <font>
      <sz val="14"/>
      <color indexed="9"/>
      <name val="Arial Bold"/>
    </font>
    <font>
      <sz val="10"/>
      <color indexed="9"/>
      <name val="Arial Bold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color indexed="9"/>
      <name val="Lucida Grande"/>
    </font>
    <font>
      <u/>
      <sz val="12"/>
      <color indexed="9"/>
      <name val="Arial Bold"/>
    </font>
    <font>
      <u/>
      <sz val="12"/>
      <color indexed="9"/>
      <name val="Arial"/>
      <family val="2"/>
    </font>
    <font>
      <sz val="12"/>
      <color indexed="9"/>
      <name val="Arial Bold"/>
    </font>
    <font>
      <sz val="10"/>
      <color indexed="12"/>
      <name val="Arial"/>
      <family val="2"/>
    </font>
    <font>
      <sz val="8"/>
      <color indexed="9"/>
      <name val="Arial Bold"/>
    </font>
    <font>
      <b/>
      <sz val="10"/>
      <name val="Rockwell"/>
      <family val="1"/>
    </font>
    <font>
      <sz val="10"/>
      <name val="Arial"/>
      <family val="2"/>
    </font>
    <font>
      <sz val="10"/>
      <name val="Rockwell"/>
      <family val="1"/>
    </font>
    <font>
      <i/>
      <sz val="10"/>
      <name val="Rockwell"/>
      <family val="1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Lucida Grande"/>
    </font>
    <font>
      <b/>
      <sz val="9"/>
      <color rgb="FFFF2712"/>
      <name val="Lucida Grande"/>
    </font>
    <font>
      <sz val="9"/>
      <color rgb="FF000000"/>
      <name val="Lucida Grande"/>
    </font>
    <font>
      <b/>
      <sz val="9"/>
      <color rgb="FFFF2712"/>
      <name val="Helvetica"/>
    </font>
    <font>
      <sz val="14"/>
      <color rgb="FF000000"/>
      <name val="Arial Bold"/>
    </font>
    <font>
      <sz val="13"/>
      <color rgb="FFF20884"/>
      <name val="Arial Bold"/>
    </font>
    <font>
      <sz val="9"/>
      <color rgb="FFDD0806"/>
      <name val="Lucida Grande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DD0806"/>
      <name val="Lucida Grande"/>
    </font>
    <font>
      <sz val="9"/>
      <color rgb="FF000000"/>
      <name val="Arial"/>
      <family val="2"/>
    </font>
    <font>
      <sz val="9"/>
      <color rgb="FFF20884"/>
      <name val="Arial Bold"/>
    </font>
    <font>
      <b/>
      <sz val="11"/>
      <color rgb="FFDD0806"/>
      <name val="Lucida Grande"/>
    </font>
    <font>
      <sz val="10"/>
      <color theme="1"/>
      <name val="Rockwell"/>
      <family val="1"/>
    </font>
    <font>
      <b/>
      <sz val="10"/>
      <color theme="1"/>
      <name val="Rockwell"/>
      <family val="1"/>
    </font>
    <font>
      <b/>
      <sz val="9"/>
      <color rgb="FFFF2712"/>
      <name val="Helv"/>
    </font>
    <font>
      <sz val="11"/>
      <color rgb="FFFF0000"/>
      <name val="Lucida Grande"/>
    </font>
    <font>
      <sz val="11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9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000000"/>
      </patternFill>
    </fill>
  </fills>
  <borders count="5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top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4" fillId="0" borderId="0" applyFont="0" applyFill="0" applyProtection="0"/>
    <xf numFmtId="167" fontId="14" fillId="0" borderId="1" applyFont="0" applyFill="0" applyProtection="0"/>
    <xf numFmtId="167" fontId="14" fillId="0" borderId="2" applyFont="0" applyFill="0" applyProtection="0"/>
    <xf numFmtId="167" fontId="14" fillId="0" borderId="3" applyFont="0" applyFill="0" applyProtection="0"/>
    <xf numFmtId="167" fontId="14" fillId="0" borderId="4" applyFont="0" applyFill="0" applyProtection="0"/>
  </cellStyleXfs>
  <cellXfs count="384">
    <xf numFmtId="0" fontId="0" fillId="0" borderId="0" xfId="0" applyAlignment="1"/>
    <xf numFmtId="0" fontId="2" fillId="0" borderId="0" xfId="0" applyNumberFormat="1" applyFont="1" applyAlignment="1"/>
    <xf numFmtId="0" fontId="2" fillId="2" borderId="0" xfId="0" applyNumberFormat="1" applyFont="1" applyFill="1" applyBorder="1" applyAlignment="1"/>
    <xf numFmtId="0" fontId="2" fillId="2" borderId="5" xfId="0" applyNumberFormat="1" applyFont="1" applyFill="1" applyBorder="1" applyAlignment="1"/>
    <xf numFmtId="0" fontId="2" fillId="2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0" fontId="2" fillId="2" borderId="8" xfId="0" applyNumberFormat="1" applyFont="1" applyFill="1" applyBorder="1" applyAlignment="1"/>
    <xf numFmtId="0" fontId="2" fillId="2" borderId="9" xfId="0" applyNumberFormat="1" applyFont="1" applyFill="1" applyBorder="1" applyAlignment="1"/>
    <xf numFmtId="0" fontId="5" fillId="3" borderId="0" xfId="0" applyNumberFormat="1" applyFont="1" applyFill="1" applyBorder="1" applyAlignment="1"/>
    <xf numFmtId="9" fontId="5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4" fillId="3" borderId="9" xfId="0" applyNumberFormat="1" applyFont="1" applyFill="1" applyBorder="1" applyAlignment="1"/>
    <xf numFmtId="0" fontId="6" fillId="3" borderId="0" xfId="0" applyNumberFormat="1" applyFont="1" applyFill="1" applyBorder="1" applyAlignment="1"/>
    <xf numFmtId="0" fontId="3" fillId="3" borderId="0" xfId="0" applyNumberFormat="1" applyFont="1" applyFill="1" applyBorder="1" applyAlignment="1"/>
    <xf numFmtId="9" fontId="6" fillId="3" borderId="0" xfId="0" applyNumberFormat="1" applyFont="1" applyFill="1" applyBorder="1" applyAlignment="1"/>
    <xf numFmtId="0" fontId="7" fillId="3" borderId="0" xfId="0" applyNumberFormat="1" applyFont="1" applyFill="1" applyBorder="1" applyAlignment="1"/>
    <xf numFmtId="0" fontId="8" fillId="3" borderId="0" xfId="0" applyNumberFormat="1" applyFont="1" applyFill="1" applyBorder="1" applyAlignment="1"/>
    <xf numFmtId="0" fontId="9" fillId="3" borderId="0" xfId="0" applyNumberFormat="1" applyFont="1" applyFill="1" applyBorder="1" applyAlignment="1"/>
    <xf numFmtId="0" fontId="10" fillId="3" borderId="0" xfId="0" applyNumberFormat="1" applyFont="1" applyFill="1" applyBorder="1" applyAlignment="1"/>
    <xf numFmtId="0" fontId="10" fillId="3" borderId="9" xfId="0" applyNumberFormat="1" applyFont="1" applyFill="1" applyBorder="1" applyAlignment="1"/>
    <xf numFmtId="0" fontId="4" fillId="3" borderId="0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/>
    <xf numFmtId="165" fontId="4" fillId="3" borderId="9" xfId="0" applyNumberFormat="1" applyFont="1" applyFill="1" applyBorder="1" applyAlignment="1"/>
    <xf numFmtId="9" fontId="5" fillId="3" borderId="0" xfId="0" applyNumberFormat="1" applyFont="1" applyFill="1" applyBorder="1" applyAlignment="1">
      <alignment horizontal="center"/>
    </xf>
    <xf numFmtId="166" fontId="5" fillId="3" borderId="10" xfId="0" applyNumberFormat="1" applyFont="1" applyFill="1" applyBorder="1" applyAlignment="1"/>
    <xf numFmtId="166" fontId="4" fillId="3" borderId="10" xfId="0" applyNumberFormat="1" applyFont="1" applyFill="1" applyBorder="1" applyAlignment="1"/>
    <xf numFmtId="166" fontId="4" fillId="3" borderId="11" xfId="0" applyNumberFormat="1" applyFont="1" applyFill="1" applyBorder="1" applyAlignment="1"/>
    <xf numFmtId="166" fontId="5" fillId="3" borderId="12" xfId="0" applyNumberFormat="1" applyFont="1" applyFill="1" applyBorder="1" applyAlignment="1"/>
    <xf numFmtId="166" fontId="4" fillId="3" borderId="12" xfId="0" applyNumberFormat="1" applyFont="1" applyFill="1" applyBorder="1" applyAlignment="1"/>
    <xf numFmtId="166" fontId="5" fillId="3" borderId="0" xfId="0" applyNumberFormat="1" applyFont="1" applyFill="1" applyBorder="1" applyAlignment="1"/>
    <xf numFmtId="9" fontId="11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166" fontId="4" fillId="3" borderId="14" xfId="0" applyNumberFormat="1" applyFont="1" applyFill="1" applyBorder="1" applyAlignment="1"/>
    <xf numFmtId="166" fontId="5" fillId="4" borderId="12" xfId="0" applyNumberFormat="1" applyFont="1" applyFill="1" applyBorder="1" applyAlignment="1"/>
    <xf numFmtId="166" fontId="5" fillId="4" borderId="0" xfId="0" applyNumberFormat="1" applyFont="1" applyFill="1" applyBorder="1" applyAlignment="1"/>
    <xf numFmtId="166" fontId="5" fillId="3" borderId="15" xfId="0" applyNumberFormat="1" applyFont="1" applyFill="1" applyBorder="1" applyAlignment="1"/>
    <xf numFmtId="166" fontId="4" fillId="3" borderId="15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4" fillId="3" borderId="16" xfId="0" applyNumberFormat="1" applyFont="1" applyFill="1" applyBorder="1" applyAlignment="1"/>
    <xf numFmtId="0" fontId="5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5" fillId="2" borderId="0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/>
    <xf numFmtId="165" fontId="4" fillId="2" borderId="9" xfId="0" applyNumberFormat="1" applyFont="1" applyFill="1" applyBorder="1" applyAlignment="1"/>
    <xf numFmtId="166" fontId="5" fillId="5" borderId="17" xfId="0" applyNumberFormat="1" applyFont="1" applyFill="1" applyBorder="1" applyAlignment="1"/>
    <xf numFmtId="0" fontId="22" fillId="6" borderId="35" xfId="0" applyNumberFormat="1" applyFont="1" applyFill="1" applyBorder="1" applyAlignment="1">
      <alignment horizontal="center"/>
    </xf>
    <xf numFmtId="0" fontId="23" fillId="6" borderId="0" xfId="0" applyNumberFormat="1" applyFont="1" applyFill="1" applyBorder="1" applyAlignment="1"/>
    <xf numFmtId="0" fontId="24" fillId="6" borderId="0" xfId="0" applyNumberFormat="1" applyFont="1" applyFill="1" applyBorder="1" applyAlignment="1"/>
    <xf numFmtId="0" fontId="22" fillId="6" borderId="0" xfId="0" applyNumberFormat="1" applyFont="1" applyFill="1" applyBorder="1" applyAlignment="1"/>
    <xf numFmtId="0" fontId="22" fillId="6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2" fillId="0" borderId="36" xfId="0" applyNumberFormat="1" applyFont="1" applyFill="1" applyBorder="1" applyAlignment="1"/>
    <xf numFmtId="0" fontId="25" fillId="6" borderId="0" xfId="0" applyNumberFormat="1" applyFont="1" applyFill="1" applyBorder="1" applyAlignment="1">
      <alignment horizontal="left"/>
    </xf>
    <xf numFmtId="164" fontId="22" fillId="6" borderId="0" xfId="0" applyNumberFormat="1" applyFont="1" applyFill="1" applyBorder="1" applyAlignment="1"/>
    <xf numFmtId="0" fontId="26" fillId="6" borderId="0" xfId="0" applyNumberFormat="1" applyFont="1" applyFill="1" applyBorder="1" applyAlignment="1"/>
    <xf numFmtId="17" fontId="26" fillId="6" borderId="0" xfId="0" applyNumberFormat="1" applyFont="1" applyFill="1" applyBorder="1" applyAlignment="1">
      <alignment horizontal="center"/>
    </xf>
    <xf numFmtId="0" fontId="27" fillId="6" borderId="0" xfId="0" applyNumberFormat="1" applyFont="1" applyFill="1" applyBorder="1" applyAlignment="1"/>
    <xf numFmtId="0" fontId="28" fillId="6" borderId="35" xfId="0" applyNumberFormat="1" applyFont="1" applyFill="1" applyBorder="1" applyAlignment="1">
      <alignment horizontal="center"/>
    </xf>
    <xf numFmtId="0" fontId="29" fillId="6" borderId="0" xfId="0" applyNumberFormat="1" applyFont="1" applyFill="1" applyBorder="1" applyAlignment="1"/>
    <xf numFmtId="0" fontId="29" fillId="6" borderId="18" xfId="0" applyNumberFormat="1" applyFont="1" applyFill="1" applyBorder="1" applyAlignment="1"/>
    <xf numFmtId="164" fontId="30" fillId="7" borderId="19" xfId="0" applyNumberFormat="1" applyFont="1" applyFill="1" applyBorder="1" applyAlignment="1">
      <alignment horizontal="right"/>
    </xf>
    <xf numFmtId="0" fontId="31" fillId="6" borderId="0" xfId="0" applyNumberFormat="1" applyFont="1" applyFill="1" applyBorder="1" applyAlignment="1">
      <alignment horizontal="center"/>
    </xf>
    <xf numFmtId="0" fontId="29" fillId="6" borderId="0" xfId="0" applyNumberFormat="1" applyFont="1" applyFill="1" applyBorder="1" applyAlignment="1">
      <alignment horizontal="center"/>
    </xf>
    <xf numFmtId="164" fontId="30" fillId="7" borderId="20" xfId="0" applyNumberFormat="1" applyFont="1" applyFill="1" applyBorder="1" applyAlignment="1">
      <alignment horizontal="right"/>
    </xf>
    <xf numFmtId="1" fontId="30" fillId="7" borderId="21" xfId="0" applyNumberFormat="1" applyFont="1" applyFill="1" applyBorder="1" applyAlignment="1">
      <alignment horizontal="center"/>
    </xf>
    <xf numFmtId="1" fontId="30" fillId="7" borderId="22" xfId="0" applyNumberFormat="1" applyFont="1" applyFill="1" applyBorder="1" applyAlignment="1">
      <alignment horizontal="right"/>
    </xf>
    <xf numFmtId="1" fontId="30" fillId="7" borderId="22" xfId="0" applyNumberFormat="1" applyFont="1" applyFill="1" applyBorder="1" applyAlignment="1"/>
    <xf numFmtId="1" fontId="30" fillId="7" borderId="3" xfId="0" applyNumberFormat="1" applyFont="1" applyFill="1" applyBorder="1" applyAlignment="1"/>
    <xf numFmtId="0" fontId="30" fillId="7" borderId="23" xfId="0" applyNumberFormat="1" applyFont="1" applyFill="1" applyBorder="1" applyAlignment="1">
      <alignment horizontal="center"/>
    </xf>
    <xf numFmtId="0" fontId="30" fillId="7" borderId="21" xfId="0" applyNumberFormat="1" applyFont="1" applyFill="1" applyBorder="1" applyAlignment="1">
      <alignment horizontal="center"/>
    </xf>
    <xf numFmtId="164" fontId="30" fillId="7" borderId="24" xfId="0" applyNumberFormat="1" applyFont="1" applyFill="1" applyBorder="1" applyAlignment="1">
      <alignment horizontal="right"/>
    </xf>
    <xf numFmtId="0" fontId="31" fillId="6" borderId="35" xfId="0" applyNumberFormat="1" applyFont="1" applyFill="1" applyBorder="1" applyAlignment="1">
      <alignment horizontal="center"/>
    </xf>
    <xf numFmtId="0" fontId="29" fillId="7" borderId="21" xfId="0" applyNumberFormat="1" applyFont="1" applyFill="1" applyBorder="1" applyAlignment="1"/>
    <xf numFmtId="0" fontId="29" fillId="7" borderId="20" xfId="0" applyNumberFormat="1" applyFont="1" applyFill="1" applyBorder="1" applyAlignment="1"/>
    <xf numFmtId="164" fontId="29" fillId="7" borderId="22" xfId="0" applyNumberFormat="1" applyFont="1" applyFill="1" applyBorder="1" applyAlignment="1"/>
    <xf numFmtId="0" fontId="29" fillId="7" borderId="0" xfId="0" applyNumberFormat="1" applyFont="1" applyFill="1" applyBorder="1" applyAlignment="1"/>
    <xf numFmtId="1" fontId="29" fillId="7" borderId="18" xfId="0" applyNumberFormat="1" applyFont="1" applyFill="1" applyBorder="1" applyAlignment="1"/>
    <xf numFmtId="1" fontId="29" fillId="7" borderId="0" xfId="0" applyNumberFormat="1" applyFont="1" applyFill="1" applyBorder="1" applyAlignment="1"/>
    <xf numFmtId="1" fontId="29" fillId="7" borderId="37" xfId="0" applyNumberFormat="1" applyFont="1" applyFill="1" applyBorder="1" applyAlignment="1"/>
    <xf numFmtId="1" fontId="29" fillId="7" borderId="38" xfId="0" applyNumberFormat="1" applyFont="1" applyFill="1" applyBorder="1" applyAlignment="1"/>
    <xf numFmtId="0" fontId="22" fillId="8" borderId="0" xfId="0" applyNumberFormat="1" applyFont="1" applyFill="1" applyBorder="1" applyAlignment="1">
      <alignment horizontal="center"/>
    </xf>
    <xf numFmtId="0" fontId="29" fillId="7" borderId="25" xfId="0" applyNumberFormat="1" applyFont="1" applyFill="1" applyBorder="1" applyAlignment="1"/>
    <xf numFmtId="0" fontId="29" fillId="7" borderId="18" xfId="0" applyNumberFormat="1" applyFont="1" applyFill="1" applyBorder="1" applyAlignment="1">
      <alignment horizontal="center"/>
    </xf>
    <xf numFmtId="42" fontId="29" fillId="7" borderId="18" xfId="0" applyNumberFormat="1" applyFont="1" applyFill="1" applyBorder="1" applyAlignment="1"/>
    <xf numFmtId="1" fontId="29" fillId="6" borderId="38" xfId="0" applyNumberFormat="1" applyFont="1" applyFill="1" applyBorder="1" applyAlignment="1">
      <alignment horizontal="center"/>
    </xf>
    <xf numFmtId="42" fontId="29" fillId="7" borderId="37" xfId="0" applyNumberFormat="1" applyFont="1" applyFill="1" applyBorder="1" applyAlignment="1"/>
    <xf numFmtId="42" fontId="22" fillId="6" borderId="38" xfId="0" applyNumberFormat="1" applyFont="1" applyFill="1" applyBorder="1" applyAlignment="1"/>
    <xf numFmtId="165" fontId="22" fillId="8" borderId="0" xfId="0" applyNumberFormat="1" applyFont="1" applyFill="1" applyBorder="1" applyAlignment="1">
      <alignment horizontal="center"/>
    </xf>
    <xf numFmtId="0" fontId="22" fillId="8" borderId="39" xfId="0" applyNumberFormat="1" applyFont="1" applyFill="1" applyBorder="1" applyAlignment="1">
      <alignment horizontal="center"/>
    </xf>
    <xf numFmtId="0" fontId="29" fillId="7" borderId="26" xfId="0" applyNumberFormat="1" applyFont="1" applyFill="1" applyBorder="1" applyAlignment="1"/>
    <xf numFmtId="0" fontId="29" fillId="7" borderId="27" xfId="0" applyNumberFormat="1" applyFont="1" applyFill="1" applyBorder="1" applyAlignment="1"/>
    <xf numFmtId="164" fontId="29" fillId="7" borderId="18" xfId="0" applyNumberFormat="1" applyFont="1" applyFill="1" applyBorder="1" applyAlignment="1">
      <alignment horizontal="center"/>
    </xf>
    <xf numFmtId="0" fontId="29" fillId="7" borderId="28" xfId="0" applyNumberFormat="1" applyFont="1" applyFill="1" applyBorder="1" applyAlignment="1"/>
    <xf numFmtId="1" fontId="29" fillId="7" borderId="29" xfId="0" applyNumberFormat="1" applyFont="1" applyFill="1" applyBorder="1" applyAlignment="1"/>
    <xf numFmtId="1" fontId="29" fillId="7" borderId="39" xfId="0" applyNumberFormat="1" applyFont="1" applyFill="1" applyBorder="1" applyAlignment="1"/>
    <xf numFmtId="1" fontId="29" fillId="7" borderId="40" xfId="0" applyNumberFormat="1" applyFont="1" applyFill="1" applyBorder="1" applyAlignment="1"/>
    <xf numFmtId="1" fontId="29" fillId="7" borderId="41" xfId="0" applyNumberFormat="1" applyFont="1" applyFill="1" applyBorder="1" applyAlignment="1"/>
    <xf numFmtId="42" fontId="29" fillId="7" borderId="40" xfId="0" applyNumberFormat="1" applyFont="1" applyFill="1" applyBorder="1" applyAlignment="1"/>
    <xf numFmtId="165" fontId="22" fillId="8" borderId="42" xfId="0" applyNumberFormat="1" applyFont="1" applyFill="1" applyBorder="1" applyAlignment="1">
      <alignment horizontal="center"/>
    </xf>
    <xf numFmtId="0" fontId="29" fillId="7" borderId="19" xfId="0" applyNumberFormat="1" applyFont="1" applyFill="1" applyBorder="1" applyAlignment="1">
      <alignment horizontal="right"/>
    </xf>
    <xf numFmtId="0" fontId="29" fillId="7" borderId="39" xfId="0" applyNumberFormat="1" applyFont="1" applyFill="1" applyBorder="1" applyAlignment="1"/>
    <xf numFmtId="165" fontId="29" fillId="7" borderId="40" xfId="0" applyNumberFormat="1" applyFont="1" applyFill="1" applyBorder="1" applyAlignment="1"/>
    <xf numFmtId="0" fontId="29" fillId="7" borderId="43" xfId="0" applyNumberFormat="1" applyFont="1" applyFill="1" applyBorder="1" applyAlignment="1"/>
    <xf numFmtId="165" fontId="29" fillId="7" borderId="44" xfId="0" applyNumberFormat="1" applyFont="1" applyFill="1" applyBorder="1" applyAlignment="1"/>
    <xf numFmtId="0" fontId="22" fillId="6" borderId="38" xfId="0" applyNumberFormat="1" applyFont="1" applyFill="1" applyBorder="1" applyAlignment="1"/>
    <xf numFmtId="164" fontId="22" fillId="6" borderId="45" xfId="0" applyNumberFormat="1" applyFont="1" applyFill="1" applyBorder="1" applyAlignment="1">
      <alignment horizontal="center"/>
    </xf>
    <xf numFmtId="0" fontId="22" fillId="6" borderId="45" xfId="0" applyNumberFormat="1" applyFont="1" applyFill="1" applyBorder="1" applyAlignment="1"/>
    <xf numFmtId="0" fontId="32" fillId="6" borderId="0" xfId="0" applyNumberFormat="1" applyFont="1" applyFill="1" applyBorder="1" applyAlignment="1"/>
    <xf numFmtId="0" fontId="22" fillId="6" borderId="0" xfId="0" applyNumberFormat="1" applyFont="1" applyFill="1" applyBorder="1" applyAlignment="1">
      <alignment horizontal="right"/>
    </xf>
    <xf numFmtId="0" fontId="33" fillId="6" borderId="0" xfId="0" applyNumberFormat="1" applyFont="1" applyFill="1" applyBorder="1" applyAlignment="1"/>
    <xf numFmtId="0" fontId="22" fillId="6" borderId="39" xfId="0" applyNumberFormat="1" applyFont="1" applyFill="1" applyBorder="1" applyAlignment="1"/>
    <xf numFmtId="0" fontId="29" fillId="7" borderId="45" xfId="0" applyNumberFormat="1" applyFont="1" applyFill="1" applyBorder="1" applyAlignment="1"/>
    <xf numFmtId="1" fontId="29" fillId="7" borderId="46" xfId="0" applyNumberFormat="1" applyFont="1" applyFill="1" applyBorder="1" applyAlignment="1"/>
    <xf numFmtId="0" fontId="29" fillId="7" borderId="47" xfId="0" applyNumberFormat="1" applyFont="1" applyFill="1" applyBorder="1" applyAlignment="1"/>
    <xf numFmtId="1" fontId="29" fillId="7" borderId="47" xfId="0" applyNumberFormat="1" applyFont="1" applyFill="1" applyBorder="1" applyAlignment="1"/>
    <xf numFmtId="164" fontId="29" fillId="7" borderId="18" xfId="0" applyNumberFormat="1" applyFont="1" applyFill="1" applyBorder="1" applyAlignment="1"/>
    <xf numFmtId="0" fontId="29" fillId="7" borderId="0" xfId="0" applyNumberFormat="1" applyFont="1" applyFill="1" applyBorder="1" applyAlignment="1">
      <alignment horizontal="center"/>
    </xf>
    <xf numFmtId="0" fontId="34" fillId="6" borderId="35" xfId="0" applyNumberFormat="1" applyFont="1" applyFill="1" applyBorder="1" applyAlignment="1">
      <alignment horizontal="center"/>
    </xf>
    <xf numFmtId="0" fontId="29" fillId="6" borderId="39" xfId="0" applyNumberFormat="1" applyFont="1" applyFill="1" applyBorder="1" applyAlignment="1">
      <alignment horizontal="center"/>
    </xf>
    <xf numFmtId="0" fontId="30" fillId="7" borderId="23" xfId="0" applyNumberFormat="1" applyFont="1" applyFill="1" applyBorder="1" applyAlignment="1"/>
    <xf numFmtId="0" fontId="30" fillId="7" borderId="39" xfId="0" applyNumberFormat="1" applyFont="1" applyFill="1" applyBorder="1" applyAlignment="1">
      <alignment horizontal="center"/>
    </xf>
    <xf numFmtId="42" fontId="30" fillId="7" borderId="40" xfId="0" applyNumberFormat="1" applyFont="1" applyFill="1" applyBorder="1" applyAlignment="1"/>
    <xf numFmtId="1" fontId="30" fillId="7" borderId="41" xfId="0" applyNumberFormat="1" applyFont="1" applyFill="1" applyBorder="1" applyAlignment="1"/>
    <xf numFmtId="0" fontId="30" fillId="7" borderId="42" xfId="0" applyNumberFormat="1" applyFont="1" applyFill="1" applyBorder="1" applyAlignment="1"/>
    <xf numFmtId="165" fontId="30" fillId="7" borderId="44" xfId="0" applyNumberFormat="1" applyFont="1" applyFill="1" applyBorder="1" applyAlignment="1"/>
    <xf numFmtId="0" fontId="30" fillId="7" borderId="43" xfId="0" applyNumberFormat="1" applyFont="1" applyFill="1" applyBorder="1" applyAlignment="1"/>
    <xf numFmtId="0" fontId="22" fillId="6" borderId="0" xfId="0" applyNumberFormat="1" applyFont="1" applyFill="1" applyBorder="1" applyAlignment="1">
      <alignment horizontal="left"/>
    </xf>
    <xf numFmtId="0" fontId="24" fillId="6" borderId="39" xfId="0" applyNumberFormat="1" applyFont="1" applyFill="1" applyBorder="1" applyAlignment="1"/>
    <xf numFmtId="0" fontId="22" fillId="6" borderId="48" xfId="0" applyNumberFormat="1" applyFont="1" applyFill="1" applyBorder="1" applyAlignment="1">
      <alignment horizontal="center"/>
    </xf>
    <xf numFmtId="0" fontId="29" fillId="7" borderId="49" xfId="0" applyNumberFormat="1" applyFont="1" applyFill="1" applyBorder="1" applyAlignment="1">
      <alignment horizontal="center"/>
    </xf>
    <xf numFmtId="0" fontId="30" fillId="7" borderId="49" xfId="0" applyNumberFormat="1" applyFont="1" applyFill="1" applyBorder="1" applyAlignment="1">
      <alignment horizontal="center"/>
    </xf>
    <xf numFmtId="164" fontId="29" fillId="7" borderId="49" xfId="0" applyNumberFormat="1" applyFont="1" applyFill="1" applyBorder="1" applyAlignment="1">
      <alignment horizontal="center"/>
    </xf>
    <xf numFmtId="0" fontId="29" fillId="7" borderId="50" xfId="0" applyNumberFormat="1" applyFont="1" applyFill="1" applyBorder="1" applyAlignment="1">
      <alignment horizontal="center"/>
    </xf>
    <xf numFmtId="0" fontId="30" fillId="7" borderId="50" xfId="0" applyNumberFormat="1" applyFont="1" applyFill="1" applyBorder="1" applyAlignment="1">
      <alignment horizontal="center"/>
    </xf>
    <xf numFmtId="164" fontId="29" fillId="7" borderId="50" xfId="0" applyNumberFormat="1" applyFont="1" applyFill="1" applyBorder="1" applyAlignment="1">
      <alignment horizontal="center"/>
    </xf>
    <xf numFmtId="0" fontId="29" fillId="7" borderId="41" xfId="0" applyNumberFormat="1" applyFont="1" applyFill="1" applyBorder="1" applyAlignment="1"/>
    <xf numFmtId="0" fontId="29" fillId="7" borderId="40" xfId="0" applyNumberFormat="1" applyFont="1" applyFill="1" applyBorder="1" applyAlignment="1"/>
    <xf numFmtId="0" fontId="29" fillId="7" borderId="41" xfId="0" applyNumberFormat="1" applyFont="1" applyFill="1" applyBorder="1" applyAlignment="1">
      <alignment horizontal="center"/>
    </xf>
    <xf numFmtId="0" fontId="29" fillId="7" borderId="40" xfId="0" applyNumberFormat="1" applyFont="1" applyFill="1" applyBorder="1" applyAlignment="1">
      <alignment horizontal="center"/>
    </xf>
    <xf numFmtId="0" fontId="29" fillId="7" borderId="49" xfId="0" applyNumberFormat="1" applyFont="1" applyFill="1" applyBorder="1" applyAlignment="1"/>
    <xf numFmtId="0" fontId="29" fillId="7" borderId="46" xfId="0" applyNumberFormat="1" applyFont="1" applyFill="1" applyBorder="1" applyAlignment="1"/>
    <xf numFmtId="0" fontId="29" fillId="7" borderId="51" xfId="0" applyNumberFormat="1" applyFont="1" applyFill="1" applyBorder="1" applyAlignment="1"/>
    <xf numFmtId="9" fontId="29" fillId="7" borderId="51" xfId="0" applyNumberFormat="1" applyFont="1" applyFill="1" applyBorder="1" applyAlignment="1">
      <alignment horizontal="center"/>
    </xf>
    <xf numFmtId="164" fontId="29" fillId="7" borderId="51" xfId="0" applyNumberFormat="1" applyFont="1" applyFill="1" applyBorder="1" applyAlignment="1"/>
    <xf numFmtId="0" fontId="29" fillId="7" borderId="38" xfId="0" applyNumberFormat="1" applyFont="1" applyFill="1" applyBorder="1" applyAlignment="1">
      <alignment horizontal="center"/>
    </xf>
    <xf numFmtId="9" fontId="29" fillId="7" borderId="51" xfId="0" applyNumberFormat="1" applyFont="1" applyFill="1" applyBorder="1" applyAlignment="1"/>
    <xf numFmtId="0" fontId="29" fillId="7" borderId="38" xfId="0" applyNumberFormat="1" applyFont="1" applyFill="1" applyBorder="1" applyAlignment="1"/>
    <xf numFmtId="0" fontId="29" fillId="7" borderId="37" xfId="0" applyNumberFormat="1" applyFont="1" applyFill="1" applyBorder="1" applyAlignment="1"/>
    <xf numFmtId="0" fontId="29" fillId="7" borderId="50" xfId="0" applyNumberFormat="1" applyFont="1" applyFill="1" applyBorder="1" applyAlignment="1"/>
    <xf numFmtId="0" fontId="30" fillId="7" borderId="52" xfId="0" applyNumberFormat="1" applyFont="1" applyFill="1" applyBorder="1" applyAlignment="1"/>
    <xf numFmtId="0" fontId="24" fillId="6" borderId="45" xfId="0" applyNumberFormat="1" applyFont="1" applyFill="1" applyBorder="1" applyAlignment="1"/>
    <xf numFmtId="0" fontId="22" fillId="9" borderId="35" xfId="0" applyNumberFormat="1" applyFont="1" applyFill="1" applyBorder="1" applyAlignment="1">
      <alignment horizontal="center"/>
    </xf>
    <xf numFmtId="0" fontId="22" fillId="9" borderId="0" xfId="0" applyNumberFormat="1" applyFont="1" applyFill="1" applyBorder="1" applyAlignment="1">
      <alignment horizontal="center"/>
    </xf>
    <xf numFmtId="0" fontId="22" fillId="9" borderId="0" xfId="0" applyNumberFormat="1" applyFont="1" applyFill="1" applyBorder="1" applyAlignment="1"/>
    <xf numFmtId="0" fontId="22" fillId="9" borderId="36" xfId="0" applyNumberFormat="1" applyFont="1" applyFill="1" applyBorder="1" applyAlignment="1"/>
    <xf numFmtId="0" fontId="30" fillId="7" borderId="21" xfId="0" applyNumberFormat="1" applyFont="1" applyFill="1" applyBorder="1" applyAlignment="1">
      <alignment horizontal="center"/>
    </xf>
    <xf numFmtId="0" fontId="30" fillId="7" borderId="23" xfId="0" applyNumberFormat="1" applyFont="1" applyFill="1" applyBorder="1" applyAlignment="1">
      <alignment horizontal="center"/>
    </xf>
    <xf numFmtId="0" fontId="13" fillId="10" borderId="0" xfId="0" applyFont="1" applyFill="1" applyAlignment="1"/>
    <xf numFmtId="0" fontId="35" fillId="10" borderId="0" xfId="0" applyFont="1" applyFill="1" applyAlignment="1"/>
    <xf numFmtId="167" fontId="15" fillId="10" borderId="0" xfId="3" applyFont="1" applyFill="1"/>
    <xf numFmtId="167" fontId="15" fillId="10" borderId="0" xfId="3" applyFont="1" applyFill="1" applyBorder="1"/>
    <xf numFmtId="0" fontId="13" fillId="10" borderId="0" xfId="0" applyFont="1" applyFill="1" applyBorder="1" applyAlignment="1"/>
    <xf numFmtId="0" fontId="16" fillId="10" borderId="0" xfId="0" applyFont="1" applyFill="1" applyAlignment="1"/>
    <xf numFmtId="0" fontId="15" fillId="10" borderId="0" xfId="0" applyFont="1" applyFill="1" applyAlignment="1"/>
    <xf numFmtId="168" fontId="13" fillId="10" borderId="0" xfId="3" quotePrefix="1" applyNumberFormat="1" applyFont="1" applyFill="1" applyAlignment="1">
      <alignment horizontal="center"/>
    </xf>
    <xf numFmtId="167" fontId="13" fillId="10" borderId="0" xfId="3" applyFont="1" applyFill="1" applyAlignment="1">
      <alignment horizontal="center"/>
    </xf>
    <xf numFmtId="0" fontId="13" fillId="10" borderId="0" xfId="0" applyFont="1" applyFill="1" applyAlignment="1">
      <alignment horizontal="center"/>
    </xf>
    <xf numFmtId="167" fontId="13" fillId="10" borderId="0" xfId="3" applyFont="1" applyFill="1" applyBorder="1" applyAlignment="1">
      <alignment horizontal="center"/>
    </xf>
    <xf numFmtId="0" fontId="15" fillId="10" borderId="0" xfId="0" applyFont="1" applyFill="1" applyBorder="1" applyAlignment="1"/>
    <xf numFmtId="0" fontId="35" fillId="10" borderId="0" xfId="0" applyFont="1" applyFill="1" applyBorder="1" applyAlignment="1"/>
    <xf numFmtId="167" fontId="15" fillId="10" borderId="0" xfId="3" applyFont="1" applyFill="1" applyAlignment="1">
      <alignment horizontal="right"/>
    </xf>
    <xf numFmtId="0" fontId="15" fillId="10" borderId="0" xfId="0" applyFont="1" applyFill="1" applyAlignment="1">
      <alignment horizontal="right"/>
    </xf>
    <xf numFmtId="167" fontId="15" fillId="10" borderId="0" xfId="3" applyFont="1" applyFill="1" applyBorder="1" applyAlignment="1">
      <alignment horizontal="right"/>
    </xf>
    <xf numFmtId="167" fontId="35" fillId="10" borderId="0" xfId="0" applyNumberFormat="1" applyFont="1" applyFill="1" applyAlignment="1"/>
    <xf numFmtId="0" fontId="36" fillId="10" borderId="0" xfId="0" applyFont="1" applyFill="1" applyAlignment="1">
      <alignment horizontal="center"/>
    </xf>
    <xf numFmtId="14" fontId="35" fillId="10" borderId="0" xfId="0" applyNumberFormat="1" applyFont="1" applyFill="1" applyAlignment="1">
      <alignment horizontal="left"/>
    </xf>
    <xf numFmtId="9" fontId="35" fillId="10" borderId="0" xfId="0" applyNumberFormat="1" applyFont="1" applyFill="1" applyAlignment="1">
      <alignment horizontal="center"/>
    </xf>
    <xf numFmtId="167" fontId="15" fillId="10" borderId="30" xfId="5" applyFont="1" applyFill="1" applyBorder="1" applyAlignment="1">
      <alignment horizontal="right"/>
    </xf>
    <xf numFmtId="167" fontId="15" fillId="10" borderId="0" xfId="5" applyFont="1" applyFill="1" applyBorder="1" applyAlignment="1">
      <alignment horizontal="right"/>
    </xf>
    <xf numFmtId="167" fontId="15" fillId="10" borderId="0" xfId="6" applyFont="1" applyFill="1" applyBorder="1" applyAlignment="1">
      <alignment horizontal="right"/>
    </xf>
    <xf numFmtId="0" fontId="35" fillId="10" borderId="0" xfId="0" applyFont="1" applyFill="1" applyAlignment="1">
      <alignment horizontal="right"/>
    </xf>
    <xf numFmtId="167" fontId="13" fillId="10" borderId="0" xfId="3" applyFont="1" applyFill="1" applyAlignment="1">
      <alignment horizontal="right"/>
    </xf>
    <xf numFmtId="167" fontId="13" fillId="10" borderId="0" xfId="3" applyFont="1" applyFill="1" applyBorder="1" applyAlignment="1">
      <alignment horizontal="right"/>
    </xf>
    <xf numFmtId="0" fontId="36" fillId="10" borderId="0" xfId="0" applyFont="1" applyFill="1" applyAlignment="1"/>
    <xf numFmtId="0" fontId="35" fillId="10" borderId="0" xfId="0" applyFont="1" applyFill="1" applyBorder="1" applyAlignment="1">
      <alignment horizontal="right"/>
    </xf>
    <xf numFmtId="167" fontId="35" fillId="10" borderId="1" xfId="4" applyFont="1" applyFill="1" applyAlignment="1">
      <alignment horizontal="right"/>
    </xf>
    <xf numFmtId="167" fontId="35" fillId="10" borderId="0" xfId="4" applyFont="1" applyFill="1" applyBorder="1" applyAlignment="1">
      <alignment horizontal="right"/>
    </xf>
    <xf numFmtId="167" fontId="15" fillId="10" borderId="4" xfId="7" applyFont="1" applyFill="1" applyAlignment="1">
      <alignment horizontal="right"/>
    </xf>
    <xf numFmtId="167" fontId="15" fillId="10" borderId="0" xfId="7" applyFont="1" applyFill="1" applyBorder="1" applyAlignment="1">
      <alignment horizontal="right"/>
    </xf>
    <xf numFmtId="167" fontId="13" fillId="10" borderId="30" xfId="3" applyFont="1" applyFill="1" applyBorder="1" applyAlignment="1">
      <alignment horizontal="right"/>
    </xf>
    <xf numFmtId="167" fontId="15" fillId="10" borderId="31" xfId="3" applyFont="1" applyFill="1" applyBorder="1" applyAlignment="1">
      <alignment horizontal="right"/>
    </xf>
    <xf numFmtId="167" fontId="13" fillId="10" borderId="0" xfId="3" applyFont="1" applyFill="1" applyAlignment="1">
      <alignment horizontal="center" wrapText="1"/>
    </xf>
    <xf numFmtId="167" fontId="13" fillId="10" borderId="0" xfId="3" applyFont="1" applyFill="1" applyBorder="1" applyAlignment="1">
      <alignment horizontal="center" wrapText="1"/>
    </xf>
    <xf numFmtId="167" fontId="15" fillId="10" borderId="2" xfId="5" applyFont="1" applyFill="1" applyAlignment="1">
      <alignment horizontal="right"/>
    </xf>
    <xf numFmtId="167" fontId="15" fillId="10" borderId="3" xfId="6" applyFont="1" applyFill="1" applyAlignment="1">
      <alignment horizontal="right"/>
    </xf>
    <xf numFmtId="0" fontId="37" fillId="6" borderId="0" xfId="0" applyNumberFormat="1" applyFont="1" applyFill="1" applyBorder="1" applyAlignment="1">
      <alignment horizontal="left"/>
    </xf>
    <xf numFmtId="164" fontId="30" fillId="7" borderId="24" xfId="0" applyNumberFormat="1" applyFont="1" applyFill="1" applyBorder="1" applyAlignment="1">
      <alignment horizontal="right"/>
    </xf>
    <xf numFmtId="1" fontId="30" fillId="7" borderId="26" xfId="0" applyNumberFormat="1" applyFont="1" applyFill="1" applyBorder="1" applyAlignment="1">
      <alignment horizontal="right"/>
    </xf>
    <xf numFmtId="1" fontId="30" fillId="7" borderId="29" xfId="0" applyNumberFormat="1" applyFont="1" applyFill="1" applyBorder="1" applyAlignment="1">
      <alignment horizontal="right"/>
    </xf>
    <xf numFmtId="1" fontId="30" fillId="7" borderId="26" xfId="0" applyNumberFormat="1" applyFont="1" applyFill="1" applyBorder="1" applyAlignment="1"/>
    <xf numFmtId="1" fontId="30" fillId="7" borderId="28" xfId="0" applyNumberFormat="1" applyFont="1" applyFill="1" applyBorder="1" applyAlignment="1">
      <alignment horizontal="right"/>
    </xf>
    <xf numFmtId="0" fontId="22" fillId="11" borderId="0" xfId="0" applyNumberFormat="1" applyFont="1" applyFill="1" applyBorder="1" applyAlignment="1">
      <alignment horizontal="center"/>
    </xf>
    <xf numFmtId="0" fontId="29" fillId="7" borderId="25" xfId="0" applyNumberFormat="1" applyFont="1" applyFill="1" applyBorder="1" applyAlignment="1"/>
    <xf numFmtId="165" fontId="22" fillId="11" borderId="0" xfId="0" applyNumberFormat="1" applyFont="1" applyFill="1" applyBorder="1" applyAlignment="1">
      <alignment horizontal="center"/>
    </xf>
    <xf numFmtId="0" fontId="29" fillId="7" borderId="26" xfId="0" applyNumberFormat="1" applyFont="1" applyFill="1" applyBorder="1" applyAlignment="1"/>
    <xf numFmtId="0" fontId="29" fillId="7" borderId="27" xfId="0" applyNumberFormat="1" applyFont="1" applyFill="1" applyBorder="1" applyAlignment="1"/>
    <xf numFmtId="0" fontId="29" fillId="7" borderId="28" xfId="0" applyNumberFormat="1" applyFont="1" applyFill="1" applyBorder="1" applyAlignment="1"/>
    <xf numFmtId="1" fontId="29" fillId="7" borderId="29" xfId="0" applyNumberFormat="1" applyFont="1" applyFill="1" applyBorder="1" applyAlignment="1"/>
    <xf numFmtId="164" fontId="22" fillId="6" borderId="0" xfId="0" applyNumberFormat="1" applyFont="1" applyFill="1" applyBorder="1" applyAlignment="1">
      <alignment horizontal="center"/>
    </xf>
    <xf numFmtId="0" fontId="22" fillId="12" borderId="0" xfId="0" applyNumberFormat="1" applyFont="1" applyFill="1" applyBorder="1" applyAlignment="1"/>
    <xf numFmtId="0" fontId="22" fillId="11" borderId="35" xfId="0" applyNumberFormat="1" applyFont="1" applyFill="1" applyBorder="1" applyAlignment="1">
      <alignment horizontal="center"/>
    </xf>
    <xf numFmtId="0" fontId="24" fillId="11" borderId="0" xfId="0" applyNumberFormat="1" applyFont="1" applyFill="1" applyBorder="1" applyAlignment="1"/>
    <xf numFmtId="0" fontId="32" fillId="11" borderId="0" xfId="0" applyNumberFormat="1" applyFont="1" applyFill="1" applyBorder="1" applyAlignment="1"/>
    <xf numFmtId="0" fontId="22" fillId="11" borderId="0" xfId="0" applyNumberFormat="1" applyFont="1" applyFill="1" applyBorder="1" applyAlignment="1"/>
    <xf numFmtId="0" fontId="22" fillId="10" borderId="0" xfId="0" applyNumberFormat="1" applyFont="1" applyFill="1" applyBorder="1" applyAlignment="1"/>
    <xf numFmtId="0" fontId="22" fillId="10" borderId="36" xfId="0" applyNumberFormat="1" applyFont="1" applyFill="1" applyBorder="1" applyAlignment="1"/>
    <xf numFmtId="0" fontId="38" fillId="6" borderId="35" xfId="0" applyNumberFormat="1" applyFont="1" applyFill="1" applyBorder="1" applyAlignment="1">
      <alignment horizontal="center"/>
    </xf>
    <xf numFmtId="0" fontId="29" fillId="11" borderId="0" xfId="0" applyNumberFormat="1" applyFont="1" applyFill="1" applyBorder="1" applyAlignment="1">
      <alignment horizontal="center"/>
    </xf>
    <xf numFmtId="0" fontId="24" fillId="12" borderId="0" xfId="0" applyNumberFormat="1" applyFont="1" applyFill="1" applyBorder="1" applyAlignment="1"/>
    <xf numFmtId="42" fontId="29" fillId="7" borderId="29" xfId="0" applyNumberFormat="1" applyFont="1" applyFill="1" applyBorder="1" applyAlignment="1"/>
    <xf numFmtId="1" fontId="29" fillId="11" borderId="41" xfId="0" applyNumberFormat="1" applyFont="1" applyFill="1" applyBorder="1" applyAlignment="1">
      <alignment horizontal="center"/>
    </xf>
    <xf numFmtId="164" fontId="29" fillId="7" borderId="0" xfId="0" applyNumberFormat="1" applyFont="1" applyFill="1" applyBorder="1" applyAlignment="1"/>
    <xf numFmtId="0" fontId="29" fillId="11" borderId="25" xfId="0" applyNumberFormat="1" applyFont="1" applyFill="1" applyBorder="1" applyAlignment="1">
      <alignment horizontal="center"/>
    </xf>
    <xf numFmtId="42" fontId="29" fillId="7" borderId="0" xfId="0" applyNumberFormat="1" applyFont="1" applyFill="1" applyBorder="1" applyAlignment="1"/>
    <xf numFmtId="1" fontId="29" fillId="11" borderId="25" xfId="0" applyNumberFormat="1" applyFont="1" applyFill="1" applyBorder="1" applyAlignment="1">
      <alignment horizontal="center"/>
    </xf>
    <xf numFmtId="0" fontId="29" fillId="6" borderId="25" xfId="0" applyNumberFormat="1" applyFont="1" applyFill="1" applyBorder="1" applyAlignment="1">
      <alignment horizontal="center"/>
    </xf>
    <xf numFmtId="42" fontId="29" fillId="7" borderId="53" xfId="0" applyNumberFormat="1" applyFont="1" applyFill="1" applyBorder="1" applyAlignment="1"/>
    <xf numFmtId="42" fontId="29" fillId="7" borderId="28" xfId="0" applyNumberFormat="1" applyFont="1" applyFill="1" applyBorder="1" applyAlignment="1"/>
    <xf numFmtId="1" fontId="29" fillId="11" borderId="26" xfId="0" applyNumberFormat="1" applyFont="1" applyFill="1" applyBorder="1" applyAlignment="1">
      <alignment horizontal="center"/>
    </xf>
    <xf numFmtId="0" fontId="22" fillId="13" borderId="35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/>
    <xf numFmtId="0" fontId="4" fillId="10" borderId="0" xfId="0" applyNumberFormat="1" applyFont="1" applyFill="1" applyBorder="1" applyAlignment="1"/>
    <xf numFmtId="0" fontId="4" fillId="10" borderId="0" xfId="0" applyNumberFormat="1" applyFont="1" applyFill="1" applyBorder="1" applyAlignment="1">
      <alignment horizontal="center"/>
    </xf>
    <xf numFmtId="166" fontId="5" fillId="10" borderId="0" xfId="0" applyNumberFormat="1" applyFont="1" applyFill="1" applyBorder="1" applyAlignment="1"/>
    <xf numFmtId="166" fontId="4" fillId="10" borderId="0" xfId="0" applyNumberFormat="1" applyFont="1" applyFill="1" applyBorder="1" applyAlignment="1"/>
    <xf numFmtId="165" fontId="4" fillId="10" borderId="0" xfId="0" applyNumberFormat="1" applyFont="1" applyFill="1" applyBorder="1" applyAlignment="1"/>
    <xf numFmtId="0" fontId="5" fillId="10" borderId="0" xfId="0" applyNumberFormat="1" applyFont="1" applyFill="1" applyBorder="1" applyAlignment="1"/>
    <xf numFmtId="0" fontId="2" fillId="10" borderId="0" xfId="0" applyNumberFormat="1" applyFont="1" applyFill="1" applyBorder="1" applyAlignment="1"/>
    <xf numFmtId="0" fontId="2" fillId="10" borderId="0" xfId="0" applyNumberFormat="1" applyFont="1" applyFill="1" applyAlignment="1"/>
    <xf numFmtId="0" fontId="21" fillId="0" borderId="0" xfId="0" applyFont="1" applyAlignment="1"/>
    <xf numFmtId="0" fontId="21" fillId="0" borderId="0" xfId="0" applyFont="1" applyAlignment="1">
      <alignment horizontal="center"/>
    </xf>
    <xf numFmtId="17" fontId="21" fillId="0" borderId="0" xfId="0" applyNumberFormat="1" applyFont="1" applyAlignment="1">
      <alignment horizontal="center"/>
    </xf>
    <xf numFmtId="0" fontId="20" fillId="0" borderId="0" xfId="0" applyFont="1" applyAlignment="1"/>
    <xf numFmtId="0" fontId="39" fillId="0" borderId="0" xfId="0" applyFont="1" applyAlignment="1"/>
    <xf numFmtId="169" fontId="39" fillId="0" borderId="0" xfId="0" applyNumberFormat="1" applyFont="1" applyAlignment="1"/>
    <xf numFmtId="169" fontId="39" fillId="0" borderId="31" xfId="0" applyNumberFormat="1" applyFont="1" applyBorder="1" applyAlignment="1"/>
    <xf numFmtId="169" fontId="39" fillId="0" borderId="3" xfId="0" applyNumberFormat="1" applyFont="1" applyBorder="1" applyAlignment="1"/>
    <xf numFmtId="0" fontId="39" fillId="0" borderId="0" xfId="0" applyFont="1" applyAlignment="1">
      <alignment horizontal="center"/>
    </xf>
    <xf numFmtId="169" fontId="39" fillId="0" borderId="32" xfId="0" applyNumberFormat="1" applyFont="1" applyBorder="1" applyAlignment="1"/>
    <xf numFmtId="0" fontId="39" fillId="0" borderId="0" xfId="0" applyFont="1" applyBorder="1" applyAlignment="1"/>
    <xf numFmtId="169" fontId="39" fillId="0" borderId="0" xfId="0" applyNumberFormat="1" applyFont="1" applyBorder="1" applyAlignment="1"/>
    <xf numFmtId="169" fontId="39" fillId="0" borderId="33" xfId="0" applyNumberFormat="1" applyFont="1" applyBorder="1" applyAlignment="1"/>
    <xf numFmtId="0" fontId="40" fillId="3" borderId="0" xfId="0" applyNumberFormat="1" applyFont="1" applyFill="1" applyBorder="1" applyAlignment="1"/>
    <xf numFmtId="0" fontId="40" fillId="3" borderId="0" xfId="0" applyNumberFormat="1" applyFont="1" applyFill="1" applyBorder="1" applyAlignment="1">
      <alignment horizontal="center"/>
    </xf>
    <xf numFmtId="166" fontId="40" fillId="5" borderId="17" xfId="0" applyNumberFormat="1" applyFont="1" applyFill="1" applyBorder="1" applyAlignment="1"/>
    <xf numFmtId="166" fontId="40" fillId="3" borderId="14" xfId="0" applyNumberFormat="1" applyFont="1" applyFill="1" applyBorder="1" applyAlignment="1"/>
    <xf numFmtId="166" fontId="40" fillId="3" borderId="10" xfId="0" applyNumberFormat="1" applyFont="1" applyFill="1" applyBorder="1" applyAlignment="1"/>
    <xf numFmtId="166" fontId="40" fillId="3" borderId="12" xfId="0" applyNumberFormat="1" applyFont="1" applyFill="1" applyBorder="1" applyAlignment="1"/>
    <xf numFmtId="0" fontId="39" fillId="14" borderId="0" xfId="0" applyFont="1" applyFill="1" applyAlignment="1"/>
    <xf numFmtId="0" fontId="41" fillId="14" borderId="0" xfId="0" applyFont="1" applyFill="1" applyAlignment="1"/>
    <xf numFmtId="0" fontId="42" fillId="14" borderId="0" xfId="0" applyFont="1" applyFill="1" applyAlignment="1"/>
    <xf numFmtId="0" fontId="39" fillId="14" borderId="30" xfId="0" applyFont="1" applyFill="1" applyBorder="1" applyAlignment="1"/>
    <xf numFmtId="0" fontId="43" fillId="0" borderId="0" xfId="0" applyFont="1" applyAlignment="1"/>
    <xf numFmtId="9" fontId="36" fillId="10" borderId="0" xfId="2" applyFont="1" applyFill="1" applyBorder="1" applyAlignment="1">
      <alignment horizontal="right"/>
    </xf>
    <xf numFmtId="0" fontId="36" fillId="10" borderId="0" xfId="0" applyFont="1" applyFill="1" applyBorder="1" applyAlignment="1">
      <alignment horizontal="right"/>
    </xf>
    <xf numFmtId="0" fontId="13" fillId="10" borderId="0" xfId="0" applyFont="1" applyFill="1" applyAlignment="1">
      <alignment horizontal="right"/>
    </xf>
    <xf numFmtId="0" fontId="36" fillId="10" borderId="0" xfId="0" applyFont="1" applyFill="1" applyAlignment="1">
      <alignment horizontal="right"/>
    </xf>
    <xf numFmtId="9" fontId="36" fillId="10" borderId="0" xfId="2" applyFont="1" applyFill="1" applyAlignment="1">
      <alignment horizontal="right"/>
    </xf>
    <xf numFmtId="0" fontId="21" fillId="10" borderId="0" xfId="0" applyFont="1" applyFill="1" applyAlignment="1"/>
    <xf numFmtId="17" fontId="21" fillId="10" borderId="0" xfId="0" applyNumberFormat="1" applyFont="1" applyFill="1" applyAlignment="1">
      <alignment horizontal="center"/>
    </xf>
    <xf numFmtId="0" fontId="44" fillId="10" borderId="0" xfId="0" applyFont="1" applyFill="1" applyAlignment="1"/>
    <xf numFmtId="0" fontId="42" fillId="10" borderId="0" xfId="0" applyFont="1" applyFill="1" applyAlignment="1"/>
    <xf numFmtId="167" fontId="41" fillId="10" borderId="0" xfId="3" applyFont="1" applyFill="1"/>
    <xf numFmtId="167" fontId="41" fillId="10" borderId="0" xfId="3" applyFont="1" applyFill="1" applyBorder="1"/>
    <xf numFmtId="0" fontId="44" fillId="10" borderId="0" xfId="0" applyFont="1" applyFill="1" applyBorder="1" applyAlignment="1"/>
    <xf numFmtId="0" fontId="45" fillId="10" borderId="0" xfId="0" applyFont="1" applyFill="1" applyAlignment="1"/>
    <xf numFmtId="0" fontId="41" fillId="10" borderId="0" xfId="0" applyFont="1" applyFill="1" applyAlignment="1"/>
    <xf numFmtId="0" fontId="39" fillId="10" borderId="0" xfId="0" applyFont="1" applyFill="1" applyAlignment="1"/>
    <xf numFmtId="169" fontId="39" fillId="10" borderId="0" xfId="0" applyNumberFormat="1" applyFont="1" applyFill="1" applyAlignment="1"/>
    <xf numFmtId="167" fontId="42" fillId="10" borderId="0" xfId="0" applyNumberFormat="1" applyFont="1" applyFill="1" applyAlignment="1"/>
    <xf numFmtId="0" fontId="46" fillId="10" borderId="0" xfId="0" applyFont="1" applyFill="1" applyAlignment="1">
      <alignment horizontal="center"/>
    </xf>
    <xf numFmtId="169" fontId="39" fillId="10" borderId="31" xfId="0" applyNumberFormat="1" applyFont="1" applyFill="1" applyBorder="1" applyAlignment="1"/>
    <xf numFmtId="14" fontId="42" fillId="10" borderId="0" xfId="0" applyNumberFormat="1" applyFont="1" applyFill="1" applyAlignment="1">
      <alignment horizontal="left"/>
    </xf>
    <xf numFmtId="9" fontId="42" fillId="10" borderId="0" xfId="0" applyNumberFormat="1" applyFont="1" applyFill="1" applyAlignment="1">
      <alignment horizontal="center"/>
    </xf>
    <xf numFmtId="0" fontId="41" fillId="10" borderId="0" xfId="0" applyFont="1" applyFill="1" applyBorder="1" applyAlignment="1"/>
    <xf numFmtId="0" fontId="42" fillId="10" borderId="0" xfId="0" applyFont="1" applyFill="1" applyBorder="1" applyAlignment="1"/>
    <xf numFmtId="167" fontId="41" fillId="10" borderId="0" xfId="3" applyFont="1" applyFill="1" applyBorder="1" applyAlignment="1">
      <alignment horizontal="right"/>
    </xf>
    <xf numFmtId="0" fontId="42" fillId="10" borderId="0" xfId="0" applyFont="1" applyFill="1" applyBorder="1" applyAlignment="1">
      <alignment horizontal="right"/>
    </xf>
    <xf numFmtId="0" fontId="46" fillId="10" borderId="0" xfId="0" applyFont="1" applyFill="1" applyBorder="1" applyAlignment="1">
      <alignment horizontal="right"/>
    </xf>
    <xf numFmtId="167" fontId="42" fillId="10" borderId="0" xfId="4" applyFont="1" applyFill="1" applyBorder="1" applyAlignment="1">
      <alignment horizontal="right"/>
    </xf>
    <xf numFmtId="0" fontId="30" fillId="7" borderId="47" xfId="0" applyNumberFormat="1" applyFont="1" applyFill="1" applyBorder="1" applyAlignment="1">
      <alignment horizontal="center"/>
    </xf>
    <xf numFmtId="0" fontId="30" fillId="7" borderId="46" xfId="0" applyNumberFormat="1" applyFont="1" applyFill="1" applyBorder="1" applyAlignment="1">
      <alignment horizontal="center"/>
    </xf>
    <xf numFmtId="0" fontId="29" fillId="7" borderId="41" xfId="0" applyNumberFormat="1" applyFont="1" applyFill="1" applyBorder="1" applyAlignment="1">
      <alignment horizontal="center"/>
    </xf>
    <xf numFmtId="0" fontId="29" fillId="7" borderId="40" xfId="0" applyNumberFormat="1" applyFont="1" applyFill="1" applyBorder="1" applyAlignment="1">
      <alignment horizontal="center"/>
    </xf>
    <xf numFmtId="0" fontId="30" fillId="7" borderId="45" xfId="0" applyNumberFormat="1" applyFont="1" applyFill="1" applyBorder="1" applyAlignment="1">
      <alignment horizontal="center"/>
    </xf>
    <xf numFmtId="0" fontId="30" fillId="7" borderId="23" xfId="0" applyNumberFormat="1" applyFont="1" applyFill="1" applyBorder="1" applyAlignment="1">
      <alignment horizontal="center"/>
    </xf>
    <xf numFmtId="0" fontId="30" fillId="7" borderId="34" xfId="0" applyNumberFormat="1" applyFont="1" applyFill="1" applyBorder="1" applyAlignment="1">
      <alignment horizontal="center"/>
    </xf>
    <xf numFmtId="1" fontId="29" fillId="6" borderId="25" xfId="0" applyNumberFormat="1" applyFont="1" applyFill="1" applyBorder="1" applyAlignment="1">
      <alignment horizontal="center"/>
    </xf>
    <xf numFmtId="1" fontId="29" fillId="6" borderId="0" xfId="0" applyNumberFormat="1" applyFont="1" applyFill="1" applyBorder="1" applyAlignment="1">
      <alignment horizontal="center"/>
    </xf>
    <xf numFmtId="0" fontId="30" fillId="7" borderId="26" xfId="0" applyNumberFormat="1" applyFont="1" applyFill="1" applyBorder="1" applyAlignment="1">
      <alignment horizontal="right"/>
    </xf>
    <xf numFmtId="0" fontId="30" fillId="7" borderId="29" xfId="0" applyNumberFormat="1" applyFont="1" applyFill="1" applyBorder="1" applyAlignment="1">
      <alignment horizontal="right"/>
    </xf>
    <xf numFmtId="10" fontId="30" fillId="7" borderId="23" xfId="0" applyNumberFormat="1" applyFont="1" applyFill="1" applyBorder="1" applyAlignment="1">
      <alignment horizontal="center"/>
    </xf>
    <xf numFmtId="10" fontId="30" fillId="7" borderId="34" xfId="0" applyNumberFormat="1" applyFont="1" applyFill="1" applyBorder="1" applyAlignment="1">
      <alignment horizontal="center"/>
    </xf>
    <xf numFmtId="0" fontId="30" fillId="7" borderId="30" xfId="0" applyNumberFormat="1" applyFont="1" applyFill="1" applyBorder="1" applyAlignment="1">
      <alignment horizontal="center"/>
    </xf>
    <xf numFmtId="0" fontId="30" fillId="7" borderId="19" xfId="0" applyNumberFormat="1" applyFont="1" applyFill="1" applyBorder="1" applyAlignment="1">
      <alignment horizontal="center"/>
    </xf>
    <xf numFmtId="0" fontId="30" fillId="7" borderId="21" xfId="0" applyNumberFormat="1" applyFont="1" applyFill="1" applyBorder="1" applyAlignment="1">
      <alignment horizontal="center"/>
    </xf>
    <xf numFmtId="0" fontId="30" fillId="7" borderId="22" xfId="0" applyNumberFormat="1" applyFont="1" applyFill="1" applyBorder="1" applyAlignment="1">
      <alignment horizontal="center"/>
    </xf>
    <xf numFmtId="169" fontId="42" fillId="10" borderId="0" xfId="0" applyNumberFormat="1" applyFont="1" applyFill="1" applyBorder="1" applyAlignment="1"/>
    <xf numFmtId="166" fontId="2" fillId="0" borderId="0" xfId="0" applyNumberFormat="1" applyFont="1" applyAlignment="1"/>
    <xf numFmtId="1" fontId="2" fillId="0" borderId="0" xfId="0" applyNumberFormat="1" applyFont="1" applyAlignment="1"/>
    <xf numFmtId="0" fontId="5" fillId="10" borderId="0" xfId="0" applyNumberFormat="1" applyFont="1" applyFill="1" applyBorder="1" applyAlignment="1">
      <alignment horizontal="center"/>
    </xf>
    <xf numFmtId="165" fontId="4" fillId="10" borderId="9" xfId="0" applyNumberFormat="1" applyFont="1" applyFill="1" applyBorder="1" applyAlignment="1"/>
    <xf numFmtId="170" fontId="39" fillId="0" borderId="0" xfId="1" applyNumberFormat="1" applyFont="1" applyAlignment="1"/>
    <xf numFmtId="170" fontId="39" fillId="0" borderId="30" xfId="1" applyNumberFormat="1" applyFont="1" applyBorder="1" applyAlignment="1"/>
    <xf numFmtId="16" fontId="39" fillId="0" borderId="0" xfId="0" quotePrefix="1" applyNumberFormat="1" applyFont="1" applyAlignment="1"/>
    <xf numFmtId="0" fontId="39" fillId="0" borderId="0" xfId="0" quotePrefix="1" applyFont="1" applyAlignment="1"/>
    <xf numFmtId="164" fontId="29" fillId="15" borderId="24" xfId="0" applyNumberFormat="1" applyFont="1" applyFill="1" applyBorder="1" applyAlignment="1"/>
    <xf numFmtId="0" fontId="29" fillId="15" borderId="0" xfId="0" applyNumberFormat="1" applyFont="1" applyFill="1" applyBorder="1" applyAlignment="1">
      <alignment horizontal="center"/>
    </xf>
    <xf numFmtId="0" fontId="29" fillId="15" borderId="39" xfId="0" applyNumberFormat="1" applyFont="1" applyFill="1" applyBorder="1" applyAlignment="1">
      <alignment horizontal="center"/>
    </xf>
    <xf numFmtId="164" fontId="29" fillId="15" borderId="25" xfId="0" applyNumberFormat="1" applyFont="1" applyFill="1" applyBorder="1" applyAlignment="1"/>
    <xf numFmtId="164" fontId="29" fillId="15" borderId="25" xfId="0" applyNumberFormat="1" applyFont="1" applyFill="1" applyBorder="1" applyAlignment="1">
      <alignment horizontal="center"/>
    </xf>
    <xf numFmtId="44" fontId="29" fillId="15" borderId="27" xfId="0" applyNumberFormat="1" applyFont="1" applyFill="1" applyBorder="1" applyAlignment="1"/>
    <xf numFmtId="0" fontId="29" fillId="15" borderId="28" xfId="0" applyNumberFormat="1" applyFont="1" applyFill="1" applyBorder="1" applyAlignment="1">
      <alignment horizontal="center"/>
    </xf>
    <xf numFmtId="0" fontId="39" fillId="16" borderId="0" xfId="0" applyFont="1" applyFill="1" applyAlignment="1"/>
    <xf numFmtId="0" fontId="47" fillId="16" borderId="0" xfId="0" applyNumberFormat="1" applyFont="1" applyFill="1" applyBorder="1" applyAlignment="1"/>
    <xf numFmtId="166" fontId="40" fillId="16" borderId="17" xfId="0" applyNumberFormat="1" applyFont="1" applyFill="1" applyBorder="1" applyAlignment="1"/>
    <xf numFmtId="169" fontId="39" fillId="16" borderId="0" xfId="0" applyNumberFormat="1" applyFont="1" applyFill="1" applyAlignment="1"/>
    <xf numFmtId="1" fontId="30" fillId="17" borderId="21" xfId="0" applyNumberFormat="1" applyFont="1" applyFill="1" applyBorder="1" applyAlignment="1">
      <alignment horizontal="center"/>
    </xf>
    <xf numFmtId="1" fontId="30" fillId="17" borderId="22" xfId="0" applyNumberFormat="1" applyFont="1" applyFill="1" applyBorder="1" applyAlignment="1">
      <alignment horizontal="right"/>
    </xf>
    <xf numFmtId="1" fontId="30" fillId="17" borderId="22" xfId="0" applyNumberFormat="1" applyFont="1" applyFill="1" applyBorder="1" applyAlignment="1"/>
    <xf numFmtId="1" fontId="30" fillId="17" borderId="3" xfId="0" applyNumberFormat="1" applyFont="1" applyFill="1" applyBorder="1" applyAlignment="1">
      <alignment horizontal="center"/>
    </xf>
    <xf numFmtId="1" fontId="30" fillId="17" borderId="3" xfId="0" applyNumberFormat="1" applyFont="1" applyFill="1" applyBorder="1" applyAlignment="1"/>
    <xf numFmtId="1" fontId="30" fillId="17" borderId="26" xfId="0" applyNumberFormat="1" applyFont="1" applyFill="1" applyBorder="1" applyAlignment="1">
      <alignment horizontal="right"/>
    </xf>
    <xf numFmtId="1" fontId="30" fillId="17" borderId="29" xfId="0" applyNumberFormat="1" applyFont="1" applyFill="1" applyBorder="1" applyAlignment="1">
      <alignment horizontal="right"/>
    </xf>
    <xf numFmtId="1" fontId="30" fillId="17" borderId="26" xfId="0" applyNumberFormat="1" applyFont="1" applyFill="1" applyBorder="1" applyAlignment="1"/>
    <xf numFmtId="1" fontId="30" fillId="17" borderId="28" xfId="0" applyNumberFormat="1" applyFont="1" applyFill="1" applyBorder="1" applyAlignment="1"/>
    <xf numFmtId="1" fontId="30" fillId="17" borderId="29" xfId="0" applyNumberFormat="1" applyFont="1" applyFill="1" applyBorder="1" applyAlignment="1">
      <alignment horizontal="right"/>
    </xf>
    <xf numFmtId="1" fontId="30" fillId="17" borderId="26" xfId="0" applyNumberFormat="1" applyFont="1" applyFill="1" applyBorder="1" applyAlignment="1">
      <alignment horizontal="right"/>
    </xf>
    <xf numFmtId="1" fontId="30" fillId="17" borderId="26" xfId="0" applyNumberFormat="1" applyFont="1" applyFill="1" applyBorder="1" applyAlignment="1"/>
    <xf numFmtId="1" fontId="30" fillId="17" borderId="28" xfId="0" applyNumberFormat="1" applyFont="1" applyFill="1" applyBorder="1" applyAlignment="1">
      <alignment horizontal="right"/>
    </xf>
    <xf numFmtId="171" fontId="29" fillId="7" borderId="18" xfId="0" applyNumberFormat="1" applyFont="1" applyFill="1" applyBorder="1" applyAlignment="1"/>
    <xf numFmtId="164" fontId="29" fillId="15" borderId="25" xfId="0" applyNumberFormat="1" applyFont="1" applyFill="1" applyBorder="1" applyAlignment="1">
      <alignment horizontal="center"/>
    </xf>
    <xf numFmtId="170" fontId="39" fillId="0" borderId="0" xfId="0" applyNumberFormat="1" applyFont="1" applyAlignment="1"/>
    <xf numFmtId="170" fontId="39" fillId="0" borderId="0" xfId="1" applyNumberFormat="1" applyFont="1" applyBorder="1" applyAlignment="1"/>
    <xf numFmtId="170" fontId="39" fillId="0" borderId="3" xfId="0" applyNumberFormat="1" applyFont="1" applyBorder="1" applyAlignment="1"/>
    <xf numFmtId="170" fontId="39" fillId="0" borderId="3" xfId="1" applyNumberFormat="1" applyFont="1" applyBorder="1" applyAlignment="1"/>
    <xf numFmtId="170" fontId="39" fillId="0" borderId="30" xfId="0" applyNumberFormat="1" applyFont="1" applyBorder="1" applyAlignment="1"/>
    <xf numFmtId="170" fontId="39" fillId="0" borderId="0" xfId="0" applyNumberFormat="1" applyFont="1" applyBorder="1" applyAlignment="1"/>
    <xf numFmtId="9" fontId="39" fillId="0" borderId="0" xfId="2" applyFont="1" applyBorder="1" applyAlignment="1"/>
    <xf numFmtId="0" fontId="30" fillId="7" borderId="21" xfId="0" applyNumberFormat="1" applyFont="1" applyFill="1" applyBorder="1" applyAlignment="1">
      <alignment horizontal="center"/>
    </xf>
    <xf numFmtId="0" fontId="30" fillId="7" borderId="23" xfId="0" applyNumberFormat="1" applyFont="1" applyFill="1" applyBorder="1" applyAlignment="1">
      <alignment horizontal="center"/>
    </xf>
    <xf numFmtId="172" fontId="29" fillId="15" borderId="27" xfId="0" applyNumberFormat="1" applyFont="1" applyFill="1" applyBorder="1" applyAlignment="1"/>
    <xf numFmtId="1" fontId="29" fillId="15" borderId="39" xfId="0" applyNumberFormat="1" applyFont="1" applyFill="1" applyBorder="1" applyAlignment="1">
      <alignment horizontal="center"/>
    </xf>
    <xf numFmtId="1" fontId="29" fillId="15" borderId="41" xfId="0" applyNumberFormat="1" applyFont="1" applyFill="1" applyBorder="1" applyAlignment="1">
      <alignment horizontal="center"/>
    </xf>
    <xf numFmtId="0" fontId="30" fillId="7" borderId="47" xfId="0" applyNumberFormat="1" applyFont="1" applyFill="1" applyBorder="1" applyAlignment="1">
      <alignment horizontal="center"/>
    </xf>
    <xf numFmtId="0" fontId="30" fillId="7" borderId="46" xfId="0" applyNumberFormat="1" applyFont="1" applyFill="1" applyBorder="1" applyAlignment="1">
      <alignment horizontal="center"/>
    </xf>
    <xf numFmtId="0" fontId="29" fillId="7" borderId="41" xfId="0" applyNumberFormat="1" applyFont="1" applyFill="1" applyBorder="1" applyAlignment="1">
      <alignment horizontal="center"/>
    </xf>
    <xf numFmtId="0" fontId="29" fillId="7" borderId="40" xfId="0" applyNumberFormat="1" applyFont="1" applyFill="1" applyBorder="1" applyAlignment="1">
      <alignment horizontal="center"/>
    </xf>
    <xf numFmtId="0" fontId="30" fillId="7" borderId="19" xfId="0" applyNumberFormat="1" applyFont="1" applyFill="1" applyBorder="1" applyAlignment="1">
      <alignment horizontal="center"/>
    </xf>
    <xf numFmtId="0" fontId="30" fillId="7" borderId="23" xfId="0" applyNumberFormat="1" applyFont="1" applyFill="1" applyBorder="1" applyAlignment="1">
      <alignment horizontal="center"/>
    </xf>
    <xf numFmtId="0" fontId="30" fillId="7" borderId="34" xfId="0" applyNumberFormat="1" applyFont="1" applyFill="1" applyBorder="1" applyAlignment="1">
      <alignment horizontal="center"/>
    </xf>
    <xf numFmtId="0" fontId="30" fillId="7" borderId="30" xfId="0" applyNumberFormat="1" applyFont="1" applyFill="1" applyBorder="1" applyAlignment="1">
      <alignment horizontal="center"/>
    </xf>
    <xf numFmtId="0" fontId="30" fillId="7" borderId="26" xfId="0" applyNumberFormat="1" applyFont="1" applyFill="1" applyBorder="1" applyAlignment="1">
      <alignment horizontal="right"/>
    </xf>
    <xf numFmtId="0" fontId="30" fillId="7" borderId="29" xfId="0" applyNumberFormat="1" applyFont="1" applyFill="1" applyBorder="1" applyAlignment="1">
      <alignment horizontal="right"/>
    </xf>
    <xf numFmtId="10" fontId="30" fillId="7" borderId="23" xfId="0" applyNumberFormat="1" applyFont="1" applyFill="1" applyBorder="1" applyAlignment="1">
      <alignment horizontal="center"/>
    </xf>
    <xf numFmtId="10" fontId="30" fillId="7" borderId="34" xfId="0" applyNumberFormat="1" applyFont="1" applyFill="1" applyBorder="1" applyAlignment="1">
      <alignment horizontal="center"/>
    </xf>
    <xf numFmtId="0" fontId="30" fillId="7" borderId="45" xfId="0" applyNumberFormat="1" applyFont="1" applyFill="1" applyBorder="1" applyAlignment="1">
      <alignment horizontal="center"/>
    </xf>
    <xf numFmtId="1" fontId="29" fillId="6" borderId="25" xfId="0" applyNumberFormat="1" applyFont="1" applyFill="1" applyBorder="1" applyAlignment="1">
      <alignment horizontal="center"/>
    </xf>
    <xf numFmtId="1" fontId="29" fillId="6" borderId="0" xfId="0" applyNumberFormat="1" applyFont="1" applyFill="1" applyBorder="1" applyAlignment="1">
      <alignment horizontal="center"/>
    </xf>
    <xf numFmtId="0" fontId="30" fillId="7" borderId="21" xfId="0" applyNumberFormat="1" applyFont="1" applyFill="1" applyBorder="1" applyAlignment="1">
      <alignment horizontal="center"/>
    </xf>
    <xf numFmtId="0" fontId="30" fillId="7" borderId="22" xfId="0" applyNumberFormat="1" applyFont="1" applyFill="1" applyBorder="1" applyAlignment="1">
      <alignment horizontal="center"/>
    </xf>
    <xf numFmtId="0" fontId="30" fillId="7" borderId="41" xfId="0" applyNumberFormat="1" applyFont="1" applyFill="1" applyBorder="1" applyAlignment="1">
      <alignment horizontal="center"/>
    </xf>
    <xf numFmtId="0" fontId="30" fillId="7" borderId="40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/>
    <xf numFmtId="0" fontId="5" fillId="14" borderId="0" xfId="0" applyNumberFormat="1" applyFont="1" applyFill="1" applyBorder="1" applyAlignment="1"/>
    <xf numFmtId="0" fontId="4" fillId="14" borderId="0" xfId="0" applyNumberFormat="1" applyFont="1" applyFill="1" applyBorder="1" applyAlignment="1"/>
    <xf numFmtId="0" fontId="4" fillId="14" borderId="0" xfId="0" applyNumberFormat="1" applyFont="1" applyFill="1" applyBorder="1" applyAlignment="1">
      <alignment horizontal="center"/>
    </xf>
    <xf numFmtId="166" fontId="5" fillId="14" borderId="0" xfId="0" applyNumberFormat="1" applyFont="1" applyFill="1" applyBorder="1" applyAlignment="1"/>
    <xf numFmtId="166" fontId="4" fillId="14" borderId="0" xfId="0" applyNumberFormat="1" applyFont="1" applyFill="1" applyBorder="1" applyAlignment="1"/>
    <xf numFmtId="165" fontId="4" fillId="14" borderId="0" xfId="0" applyNumberFormat="1" applyFont="1" applyFill="1" applyBorder="1" applyAlignment="1"/>
    <xf numFmtId="0" fontId="2" fillId="14" borderId="0" xfId="0" applyNumberFormat="1" applyFont="1" applyFill="1" applyAlignment="1"/>
    <xf numFmtId="0" fontId="1" fillId="0" borderId="0" xfId="0" applyFont="1" applyAlignment="1"/>
  </cellXfs>
  <cellStyles count="8">
    <cellStyle name="Currency" xfId="1" builtinId="4"/>
    <cellStyle name="Normal" xfId="0" builtinId="0"/>
    <cellStyle name="Percent" xfId="2" builtinId="5"/>
    <cellStyle name="VT Currency" xfId="3"/>
    <cellStyle name="VT Intermediate Total" xfId="4"/>
    <cellStyle name="VT Sub Total" xfId="5"/>
    <cellStyle name="VT Topline" xfId="6"/>
    <cellStyle name="VT Total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DCDCD"/>
      <rgbColor rgb="00C0C0C0"/>
      <rgbColor rgb="00DD0806"/>
      <rgbColor rgb="00B3B3B3"/>
      <rgbColor rgb="00FF2712"/>
      <rgbColor rgb="00F20884"/>
      <rgbColor rgb="00FFCC00"/>
      <rgbColor rgb="00FFFFFF"/>
      <rgbColor rgb="0099CCFF"/>
      <rgbColor rgb="00C0C0C0"/>
      <rgbColor rgb="00808080"/>
      <rgbColor rgb="009696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Cash Forecast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Cash</c:v>
          </c:tx>
          <c:val>
            <c:numRef>
              <c:f>Cash!$B$52:$Y$52</c:f>
              <c:numCache>
                <c:formatCode>#,##0_ ;[Red]\-#,##0\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43691136"/>
        <c:axId val="149644416"/>
      </c:barChart>
      <c:catAx>
        <c:axId val="143691136"/>
        <c:scaling>
          <c:orientation val="minMax"/>
        </c:scaling>
        <c:axPos val="b"/>
        <c:majorTickMark val="none"/>
        <c:tickLblPos val="nextTo"/>
        <c:crossAx val="149644416"/>
        <c:crosses val="autoZero"/>
        <c:auto val="1"/>
        <c:lblAlgn val="ctr"/>
        <c:lblOffset val="100"/>
      </c:catAx>
      <c:valAx>
        <c:axId val="149644416"/>
        <c:scaling>
          <c:orientation val="minMax"/>
        </c:scaling>
        <c:axPos val="l"/>
        <c:majorGridlines/>
        <c:numFmt formatCode="#,##0_ ;[Red]\-#,##0\ " sourceLinked="1"/>
        <c:majorTickMark val="none"/>
        <c:tickLblPos val="nextTo"/>
        <c:crossAx val="143691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9525</xdr:rowOff>
    </xdr:from>
    <xdr:to>
      <xdr:col>8</xdr:col>
      <xdr:colOff>104775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1752600</xdr:colOff>
      <xdr:row>6</xdr:row>
      <xdr:rowOff>123825</xdr:rowOff>
    </xdr:to>
    <xdr:pic>
      <xdr:nvPicPr>
        <xdr:cNvPr id="45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33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91</xdr:row>
      <xdr:rowOff>38100</xdr:rowOff>
    </xdr:from>
    <xdr:to>
      <xdr:col>1</xdr:col>
      <xdr:colOff>1781175</xdr:colOff>
      <xdr:row>98</xdr:row>
      <xdr:rowOff>0</xdr:rowOff>
    </xdr:to>
    <xdr:pic>
      <xdr:nvPicPr>
        <xdr:cNvPr id="46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7743825"/>
          <a:ext cx="29337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266700</xdr:colOff>
      <xdr:row>6</xdr:row>
      <xdr:rowOff>133350</xdr:rowOff>
    </xdr:to>
    <xdr:pic>
      <xdr:nvPicPr>
        <xdr:cNvPr id="96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2076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45</xdr:row>
      <xdr:rowOff>114300</xdr:rowOff>
    </xdr:from>
    <xdr:to>
      <xdr:col>2</xdr:col>
      <xdr:colOff>371475</xdr:colOff>
      <xdr:row>56</xdr:row>
      <xdr:rowOff>76200</xdr:rowOff>
    </xdr:to>
    <xdr:pic>
      <xdr:nvPicPr>
        <xdr:cNvPr id="96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8410575"/>
          <a:ext cx="20764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57150</xdr:colOff>
      <xdr:row>15</xdr:row>
      <xdr:rowOff>57150</xdr:rowOff>
    </xdr:from>
    <xdr:to>
      <xdr:col>32</xdr:col>
      <xdr:colOff>428625</xdr:colOff>
      <xdr:row>49</xdr:row>
      <xdr:rowOff>76200</xdr:rowOff>
    </xdr:to>
    <xdr:sp macro="" textlink="">
      <xdr:nvSpPr>
        <xdr:cNvPr id="1855" name="Line 1"/>
        <xdr:cNvSpPr>
          <a:spLocks noChangeShapeType="1"/>
        </xdr:cNvSpPr>
      </xdr:nvSpPr>
      <xdr:spPr bwMode="auto">
        <a:xfrm flipH="1">
          <a:off x="19469100" y="2905125"/>
          <a:ext cx="1228725" cy="6248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30</xdr:col>
      <xdr:colOff>95250</xdr:colOff>
      <xdr:row>65</xdr:row>
      <xdr:rowOff>104775</xdr:rowOff>
    </xdr:from>
    <xdr:to>
      <xdr:col>32</xdr:col>
      <xdr:colOff>371475</xdr:colOff>
      <xdr:row>91</xdr:row>
      <xdr:rowOff>57150</xdr:rowOff>
    </xdr:to>
    <xdr:sp macro="" textlink="">
      <xdr:nvSpPr>
        <xdr:cNvPr id="1856" name="Line 2"/>
        <xdr:cNvSpPr>
          <a:spLocks noChangeShapeType="1"/>
        </xdr:cNvSpPr>
      </xdr:nvSpPr>
      <xdr:spPr bwMode="auto">
        <a:xfrm flipH="1">
          <a:off x="19335750" y="12534900"/>
          <a:ext cx="1304925" cy="511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30</xdr:col>
      <xdr:colOff>95250</xdr:colOff>
      <xdr:row>65</xdr:row>
      <xdr:rowOff>104775</xdr:rowOff>
    </xdr:from>
    <xdr:to>
      <xdr:col>32</xdr:col>
      <xdr:colOff>371475</xdr:colOff>
      <xdr:row>91</xdr:row>
      <xdr:rowOff>57150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 flipH="1">
          <a:off x="19335750" y="12534900"/>
          <a:ext cx="1304925" cy="511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080%20Sportivity\2012\Sportivity%20Management%20Accounts%20Mar%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dgets\GM%20Budget%20to%20Aug%2015%20(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E8" t="str">
            <v xml:space="preserve">£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S"/>
      <sheetName val="P&amp;L"/>
      <sheetName val="Sales Budget"/>
      <sheetName val="Direct Costs"/>
      <sheetName val="Cash Flow"/>
      <sheetName val="VAT"/>
      <sheetName val="Trade Creditors"/>
      <sheetName val="Trade Debtors"/>
      <sheetName val="Fixed Assets"/>
      <sheetName val="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workbookViewId="0">
      <selection activeCell="C5" sqref="C5"/>
    </sheetView>
  </sheetViews>
  <sheetFormatPr defaultRowHeight="15"/>
  <cols>
    <col min="1" max="1" width="9" style="245"/>
    <col min="2" max="2" width="13.5" style="245" bestFit="1" customWidth="1"/>
    <col min="3" max="3" width="10.125" style="245" bestFit="1" customWidth="1"/>
    <col min="4" max="4" width="11" style="245" bestFit="1" customWidth="1"/>
    <col min="5" max="6" width="9" style="245"/>
    <col min="7" max="7" width="10.5" style="245" bestFit="1" customWidth="1"/>
    <col min="8" max="16384" width="9" style="245"/>
  </cols>
  <sheetData>
    <row r="3" spans="1:10">
      <c r="C3" s="264" t="s">
        <v>276</v>
      </c>
      <c r="D3" s="264" t="s">
        <v>277</v>
      </c>
    </row>
    <row r="5" spans="1:10">
      <c r="B5" s="245" t="s">
        <v>94</v>
      </c>
      <c r="C5" s="314">
        <f>+'Accounts Template P&amp;L'!I26</f>
        <v>0</v>
      </c>
      <c r="D5" s="314">
        <f>+'Accounts Template P&amp;L'!I117</f>
        <v>0</v>
      </c>
      <c r="H5" s="316"/>
      <c r="I5" s="317"/>
      <c r="J5" s="317"/>
    </row>
    <row r="6" spans="1:10">
      <c r="B6" s="245" t="s">
        <v>278</v>
      </c>
      <c r="C6" s="314">
        <f>-'Accounts Template P&amp;L'!I39</f>
        <v>0</v>
      </c>
      <c r="D6" s="314">
        <f>-'Accounts Template P&amp;L'!I130</f>
        <v>0</v>
      </c>
    </row>
    <row r="7" spans="1:10">
      <c r="B7" s="245" t="s">
        <v>279</v>
      </c>
      <c r="C7" s="315">
        <f>SUM(C5:C6)</f>
        <v>0</v>
      </c>
      <c r="D7" s="315">
        <f>SUM(D5:D6)</f>
        <v>0</v>
      </c>
    </row>
    <row r="8" spans="1:10">
      <c r="C8" s="314"/>
      <c r="D8" s="314"/>
    </row>
    <row r="9" spans="1:10">
      <c r="B9" s="245" t="s">
        <v>215</v>
      </c>
      <c r="C9" s="314">
        <f>-'Accounts Template P&amp;L'!I79</f>
        <v>0</v>
      </c>
      <c r="D9" s="314">
        <f>-'Accounts Template P&amp;L'!I170</f>
        <v>0</v>
      </c>
    </row>
    <row r="10" spans="1:10">
      <c r="C10" s="314"/>
      <c r="D10" s="314"/>
    </row>
    <row r="11" spans="1:10">
      <c r="B11" s="245" t="s">
        <v>272</v>
      </c>
      <c r="C11" s="315">
        <f>+C7+C9</f>
        <v>0</v>
      </c>
      <c r="D11" s="315">
        <f>+D7+D9</f>
        <v>0</v>
      </c>
    </row>
    <row r="14" spans="1:10">
      <c r="A14" s="264" t="s">
        <v>290</v>
      </c>
    </row>
    <row r="15" spans="1:10">
      <c r="C15" s="314"/>
      <c r="D15" s="314"/>
    </row>
    <row r="16" spans="1:10">
      <c r="C16" s="314"/>
      <c r="D16" s="314"/>
    </row>
    <row r="17" spans="3:4">
      <c r="C17" s="314"/>
      <c r="D17" s="314"/>
    </row>
    <row r="18" spans="3:4">
      <c r="C18" s="314"/>
      <c r="D18" s="314"/>
    </row>
    <row r="20" spans="3:4">
      <c r="C20" s="314"/>
      <c r="D20" s="314"/>
    </row>
    <row r="36" spans="1:5">
      <c r="A36" s="264" t="s">
        <v>291</v>
      </c>
      <c r="C36" s="245" t="s">
        <v>276</v>
      </c>
    </row>
    <row r="38" spans="1:5">
      <c r="B38" s="245" t="s">
        <v>94</v>
      </c>
      <c r="C38" s="344">
        <f>+C5</f>
        <v>0</v>
      </c>
      <c r="D38" s="344"/>
      <c r="E38" s="345">
        <f>+C38</f>
        <v>0</v>
      </c>
    </row>
    <row r="39" spans="1:5">
      <c r="B39" s="245" t="s">
        <v>279</v>
      </c>
      <c r="C39" s="346">
        <f>+C7</f>
        <v>0</v>
      </c>
      <c r="D39" s="350" t="e">
        <f>+E41/E38</f>
        <v>#DIV/0!</v>
      </c>
      <c r="E39" s="347" t="e">
        <f>+E38*D39</f>
        <v>#DIV/0!</v>
      </c>
    </row>
    <row r="41" spans="1:5">
      <c r="B41" s="245" t="s">
        <v>215</v>
      </c>
      <c r="C41" s="344">
        <f>+C9</f>
        <v>0</v>
      </c>
      <c r="D41" s="344"/>
      <c r="E41" s="314">
        <f>+C41</f>
        <v>0</v>
      </c>
    </row>
    <row r="43" spans="1:5">
      <c r="B43" s="245" t="s">
        <v>292</v>
      </c>
      <c r="C43" s="348">
        <f>+C39-C41</f>
        <v>0</v>
      </c>
      <c r="D43" s="349"/>
      <c r="E43" s="348" t="e">
        <f>+E39-E41</f>
        <v>#DIV/0!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activeCell="E5" sqref="E5"/>
    </sheetView>
  </sheetViews>
  <sheetFormatPr defaultRowHeight="15"/>
  <cols>
    <col min="1" max="1" width="20.125" style="245" customWidth="1"/>
    <col min="2" max="16384" width="9" style="245"/>
  </cols>
  <sheetData>
    <row r="1" spans="1:15">
      <c r="A1" s="241" t="s">
        <v>195</v>
      </c>
    </row>
    <row r="3" spans="1:15">
      <c r="A3" s="241" t="s">
        <v>209</v>
      </c>
    </row>
    <row r="4" spans="1:15">
      <c r="A4" s="241"/>
    </row>
    <row r="5" spans="1:15">
      <c r="A5" s="241" t="s">
        <v>196</v>
      </c>
      <c r="B5" s="243" t="s">
        <v>45</v>
      </c>
      <c r="C5" s="243" t="s">
        <v>46</v>
      </c>
      <c r="D5" s="243" t="s">
        <v>47</v>
      </c>
      <c r="E5" s="243" t="s">
        <v>48</v>
      </c>
      <c r="F5" s="243" t="s">
        <v>49</v>
      </c>
      <c r="G5" s="243" t="s">
        <v>50</v>
      </c>
      <c r="H5" s="243" t="s">
        <v>51</v>
      </c>
      <c r="I5" s="243" t="s">
        <v>52</v>
      </c>
      <c r="J5" s="243" t="s">
        <v>53</v>
      </c>
      <c r="K5" s="243" t="s">
        <v>54</v>
      </c>
      <c r="L5" s="243" t="s">
        <v>55</v>
      </c>
      <c r="M5" s="243" t="s">
        <v>56</v>
      </c>
      <c r="N5" s="242" t="s">
        <v>93</v>
      </c>
    </row>
    <row r="6" spans="1:15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>
      <c r="A7" s="245" t="s">
        <v>191</v>
      </c>
      <c r="B7" s="246">
        <v>0</v>
      </c>
      <c r="C7" s="246">
        <f>B15</f>
        <v>0</v>
      </c>
      <c r="D7" s="246">
        <f t="shared" ref="D7:M7" si="0">C15</f>
        <v>0</v>
      </c>
      <c r="E7" s="246">
        <f t="shared" si="0"/>
        <v>0</v>
      </c>
      <c r="F7" s="246">
        <f t="shared" si="0"/>
        <v>0</v>
      </c>
      <c r="G7" s="246">
        <f t="shared" si="0"/>
        <v>0</v>
      </c>
      <c r="H7" s="246">
        <f t="shared" si="0"/>
        <v>0</v>
      </c>
      <c r="I7" s="246">
        <f t="shared" si="0"/>
        <v>0</v>
      </c>
      <c r="J7" s="246">
        <f t="shared" si="0"/>
        <v>0</v>
      </c>
      <c r="K7" s="246">
        <f t="shared" si="0"/>
        <v>0</v>
      </c>
      <c r="L7" s="246">
        <f t="shared" si="0"/>
        <v>0</v>
      </c>
      <c r="M7" s="246">
        <f t="shared" si="0"/>
        <v>0</v>
      </c>
      <c r="N7" s="246">
        <f>B7</f>
        <v>0</v>
      </c>
      <c r="O7" s="246"/>
    </row>
    <row r="8" spans="1:15"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>
        <f>SUM(B8:M8)</f>
        <v>0</v>
      </c>
      <c r="O8" s="246"/>
    </row>
    <row r="9" spans="1:15">
      <c r="A9" s="245" t="s">
        <v>210</v>
      </c>
      <c r="B9" s="246">
        <f>-'Trade Debtors'!C20</f>
        <v>0</v>
      </c>
      <c r="C9" s="246">
        <f>-'Trade Debtors'!D20</f>
        <v>0</v>
      </c>
      <c r="D9" s="246">
        <f>-'Trade Debtors'!E20</f>
        <v>0</v>
      </c>
      <c r="E9" s="246">
        <f>-'Trade Debtors'!F20</f>
        <v>0</v>
      </c>
      <c r="F9" s="246">
        <f>-'Trade Debtors'!G20</f>
        <v>0</v>
      </c>
      <c r="G9" s="246">
        <f>-'Trade Debtors'!H20</f>
        <v>0</v>
      </c>
      <c r="H9" s="246">
        <f>-'Trade Debtors'!I20</f>
        <v>0</v>
      </c>
      <c r="I9" s="246">
        <f>-'Trade Debtors'!J20</f>
        <v>0</v>
      </c>
      <c r="J9" s="246">
        <f>-'Trade Debtors'!K20</f>
        <v>0</v>
      </c>
      <c r="K9" s="246">
        <f>-'Trade Debtors'!L20</f>
        <v>0</v>
      </c>
      <c r="L9" s="246">
        <f>-'Trade Debtors'!M20</f>
        <v>0</v>
      </c>
      <c r="M9" s="246">
        <f>-'Trade Debtors'!N20</f>
        <v>0</v>
      </c>
      <c r="N9" s="246">
        <f t="shared" ref="N9:N14" si="1">SUM(B9:M9)</f>
        <v>0</v>
      </c>
      <c r="O9" s="246"/>
    </row>
    <row r="10" spans="1:15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>
        <f t="shared" si="1"/>
        <v>0</v>
      </c>
      <c r="O10" s="246"/>
    </row>
    <row r="11" spans="1:15">
      <c r="A11" s="245" t="s">
        <v>211</v>
      </c>
      <c r="B11" s="246">
        <f>+'Trade Creditors'!C14</f>
        <v>0</v>
      </c>
      <c r="C11" s="246">
        <f>+'Trade Creditors'!D14</f>
        <v>0</v>
      </c>
      <c r="D11" s="246">
        <f>+'Trade Creditors'!E14</f>
        <v>0</v>
      </c>
      <c r="E11" s="246">
        <f>+'Trade Creditors'!F14</f>
        <v>0</v>
      </c>
      <c r="F11" s="246">
        <f>+'Trade Creditors'!G14</f>
        <v>0</v>
      </c>
      <c r="G11" s="246">
        <f>+'Trade Creditors'!H14</f>
        <v>0</v>
      </c>
      <c r="H11" s="246">
        <f>+'Trade Creditors'!I14</f>
        <v>0</v>
      </c>
      <c r="I11" s="246">
        <f>+'Trade Creditors'!J14</f>
        <v>0</v>
      </c>
      <c r="J11" s="246">
        <f>+'Trade Creditors'!K14</f>
        <v>0</v>
      </c>
      <c r="K11" s="246">
        <f>+'Trade Creditors'!L14</f>
        <v>0</v>
      </c>
      <c r="L11" s="246">
        <f>+'Trade Creditors'!M14</f>
        <v>0</v>
      </c>
      <c r="M11" s="246">
        <f>+'Trade Creditors'!N14</f>
        <v>0</v>
      </c>
      <c r="N11" s="246">
        <f t="shared" si="1"/>
        <v>0</v>
      </c>
      <c r="O11" s="246"/>
    </row>
    <row r="12" spans="1:15"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>
        <f t="shared" si="1"/>
        <v>0</v>
      </c>
      <c r="O12" s="246"/>
    </row>
    <row r="13" spans="1:15">
      <c r="A13" s="245" t="s">
        <v>212</v>
      </c>
      <c r="B13" s="246"/>
      <c r="C13" s="246"/>
      <c r="D13" s="246"/>
      <c r="E13" s="246">
        <f>-E7</f>
        <v>0</v>
      </c>
      <c r="F13" s="246"/>
      <c r="G13" s="246"/>
      <c r="H13" s="246"/>
      <c r="I13" s="246">
        <f>-I7</f>
        <v>0</v>
      </c>
      <c r="J13" s="246"/>
      <c r="K13" s="246"/>
      <c r="L13" s="246"/>
      <c r="M13" s="246">
        <f>-M7</f>
        <v>0</v>
      </c>
      <c r="N13" s="246">
        <f>SUM(B13:M13)</f>
        <v>0</v>
      </c>
      <c r="O13" s="246"/>
    </row>
    <row r="14" spans="1:15"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>
        <f t="shared" si="1"/>
        <v>0</v>
      </c>
      <c r="O14" s="246"/>
    </row>
    <row r="15" spans="1:15" ht="15.75" thickBot="1">
      <c r="A15" s="245" t="s">
        <v>193</v>
      </c>
      <c r="B15" s="247">
        <f>SUM(B7:B14)</f>
        <v>0</v>
      </c>
      <c r="C15" s="247">
        <f>SUM(C7:C14)</f>
        <v>0</v>
      </c>
      <c r="D15" s="247">
        <f>SUM(D7:D14)</f>
        <v>0</v>
      </c>
      <c r="E15" s="247">
        <f>SUM(E7:E14)</f>
        <v>0</v>
      </c>
      <c r="F15" s="247">
        <f t="shared" ref="F15:N15" si="2">SUM(F7:F14)</f>
        <v>0</v>
      </c>
      <c r="G15" s="247">
        <f t="shared" si="2"/>
        <v>0</v>
      </c>
      <c r="H15" s="247">
        <f t="shared" si="2"/>
        <v>0</v>
      </c>
      <c r="I15" s="247">
        <f t="shared" si="2"/>
        <v>0</v>
      </c>
      <c r="J15" s="247">
        <f t="shared" si="2"/>
        <v>0</v>
      </c>
      <c r="K15" s="247">
        <f t="shared" si="2"/>
        <v>0</v>
      </c>
      <c r="L15" s="247">
        <f t="shared" si="2"/>
        <v>0</v>
      </c>
      <c r="M15" s="247">
        <f>SUM(M7:M14)</f>
        <v>0</v>
      </c>
      <c r="N15" s="247">
        <f t="shared" si="2"/>
        <v>0</v>
      </c>
      <c r="O15" s="246"/>
    </row>
    <row r="16" spans="1:15" ht="15.75" thickTop="1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</row>
    <row r="17" spans="1:15">
      <c r="A17" s="241" t="s">
        <v>195</v>
      </c>
      <c r="O17" s="246"/>
    </row>
    <row r="18" spans="1:15">
      <c r="O18" s="246"/>
    </row>
    <row r="19" spans="1:15">
      <c r="A19" s="241" t="s">
        <v>209</v>
      </c>
      <c r="O19" s="246"/>
    </row>
    <row r="20" spans="1:15">
      <c r="A20" s="241"/>
    </row>
    <row r="21" spans="1:15">
      <c r="A21" s="241" t="s">
        <v>252</v>
      </c>
      <c r="B21" s="243" t="s">
        <v>197</v>
      </c>
      <c r="C21" s="243" t="s">
        <v>198</v>
      </c>
      <c r="D21" s="243" t="s">
        <v>199</v>
      </c>
      <c r="E21" s="243" t="s">
        <v>200</v>
      </c>
      <c r="F21" s="243" t="s">
        <v>201</v>
      </c>
      <c r="G21" s="243" t="s">
        <v>202</v>
      </c>
      <c r="H21" s="243" t="s">
        <v>203</v>
      </c>
      <c r="I21" s="243" t="s">
        <v>204</v>
      </c>
      <c r="J21" s="243" t="s">
        <v>205</v>
      </c>
      <c r="K21" s="243" t="s">
        <v>206</v>
      </c>
      <c r="L21" s="243" t="s">
        <v>207</v>
      </c>
      <c r="M21" s="243" t="s">
        <v>208</v>
      </c>
      <c r="N21" s="242" t="s">
        <v>93</v>
      </c>
    </row>
    <row r="22" spans="1:15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</row>
    <row r="23" spans="1:15">
      <c r="A23" s="245" t="s">
        <v>191</v>
      </c>
      <c r="B23" s="246">
        <f>SUM(M15)</f>
        <v>0</v>
      </c>
      <c r="C23" s="246">
        <f t="shared" ref="C23:M23" si="3">B31</f>
        <v>0</v>
      </c>
      <c r="D23" s="246">
        <f t="shared" si="3"/>
        <v>0</v>
      </c>
      <c r="E23" s="246">
        <f t="shared" si="3"/>
        <v>0</v>
      </c>
      <c r="F23" s="246">
        <f t="shared" si="3"/>
        <v>0</v>
      </c>
      <c r="G23" s="246">
        <f t="shared" si="3"/>
        <v>0</v>
      </c>
      <c r="H23" s="246">
        <f t="shared" si="3"/>
        <v>0</v>
      </c>
      <c r="I23" s="246">
        <f t="shared" si="3"/>
        <v>0</v>
      </c>
      <c r="J23" s="246">
        <f t="shared" si="3"/>
        <v>0</v>
      </c>
      <c r="K23" s="246">
        <f t="shared" si="3"/>
        <v>0</v>
      </c>
      <c r="L23" s="246">
        <f t="shared" si="3"/>
        <v>0</v>
      </c>
      <c r="M23" s="246">
        <f t="shared" si="3"/>
        <v>0</v>
      </c>
      <c r="N23" s="246">
        <f>B23</f>
        <v>0</v>
      </c>
    </row>
    <row r="24" spans="1:15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>
        <f>SUM(B24:M24)</f>
        <v>0</v>
      </c>
    </row>
    <row r="25" spans="1:15">
      <c r="A25" s="245" t="s">
        <v>210</v>
      </c>
      <c r="B25" s="246">
        <f>-'Trade Debtors'!C64</f>
        <v>0</v>
      </c>
      <c r="C25" s="246">
        <f>-'Trade Debtors'!D64</f>
        <v>0</v>
      </c>
      <c r="D25" s="246">
        <f>-'Trade Debtors'!E64</f>
        <v>0</v>
      </c>
      <c r="E25" s="246">
        <f>-'Trade Debtors'!F64</f>
        <v>0</v>
      </c>
      <c r="F25" s="246">
        <f>-'Trade Debtors'!G64</f>
        <v>0</v>
      </c>
      <c r="G25" s="246">
        <f>-'Trade Debtors'!H64</f>
        <v>0</v>
      </c>
      <c r="H25" s="246">
        <f>-'Trade Debtors'!I64</f>
        <v>0</v>
      </c>
      <c r="I25" s="246">
        <f>-'Trade Debtors'!J64</f>
        <v>0</v>
      </c>
      <c r="J25" s="246">
        <f>-'Trade Debtors'!K64</f>
        <v>0</v>
      </c>
      <c r="K25" s="246">
        <f>-'Trade Debtors'!L64</f>
        <v>0</v>
      </c>
      <c r="L25" s="246">
        <f>-'Trade Debtors'!M64</f>
        <v>0</v>
      </c>
      <c r="M25" s="246">
        <f>-'Trade Debtors'!N64</f>
        <v>0</v>
      </c>
      <c r="N25" s="246">
        <f t="shared" ref="N25:N30" si="4">SUM(B25:M25)</f>
        <v>0</v>
      </c>
    </row>
    <row r="26" spans="1:15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>
        <f t="shared" si="4"/>
        <v>0</v>
      </c>
    </row>
    <row r="27" spans="1:15">
      <c r="A27" s="245" t="s">
        <v>211</v>
      </c>
      <c r="B27" s="246">
        <f>+'Trade Creditors'!C43</f>
        <v>0</v>
      </c>
      <c r="C27" s="246">
        <f>+'Trade Creditors'!D43</f>
        <v>0</v>
      </c>
      <c r="D27" s="246">
        <f>+'Trade Creditors'!E43</f>
        <v>0</v>
      </c>
      <c r="E27" s="246">
        <f>+'Trade Creditors'!F43</f>
        <v>0</v>
      </c>
      <c r="F27" s="246">
        <f>+'Trade Creditors'!G43</f>
        <v>0</v>
      </c>
      <c r="G27" s="246">
        <f>+'Trade Creditors'!H43</f>
        <v>0</v>
      </c>
      <c r="H27" s="246">
        <f>+'Trade Creditors'!I43</f>
        <v>0</v>
      </c>
      <c r="I27" s="246">
        <f>+'Trade Creditors'!J43</f>
        <v>0</v>
      </c>
      <c r="J27" s="246">
        <f>+'Trade Creditors'!K43</f>
        <v>0</v>
      </c>
      <c r="K27" s="246">
        <f>+'Trade Creditors'!L43</f>
        <v>0</v>
      </c>
      <c r="L27" s="246">
        <f>+'Trade Creditors'!M43</f>
        <v>0</v>
      </c>
      <c r="M27" s="246">
        <f>+'Trade Creditors'!N43</f>
        <v>0</v>
      </c>
      <c r="N27" s="246">
        <f t="shared" si="4"/>
        <v>0</v>
      </c>
    </row>
    <row r="28" spans="1:15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>
        <f t="shared" si="4"/>
        <v>0</v>
      </c>
    </row>
    <row r="29" spans="1:15">
      <c r="A29" s="245" t="s">
        <v>212</v>
      </c>
      <c r="B29" s="246"/>
      <c r="C29" s="246"/>
      <c r="D29" s="246"/>
      <c r="E29" s="246">
        <f>-E23</f>
        <v>0</v>
      </c>
      <c r="F29" s="246"/>
      <c r="G29" s="246"/>
      <c r="H29" s="246"/>
      <c r="I29" s="246">
        <f>-H31</f>
        <v>0</v>
      </c>
      <c r="J29" s="246"/>
      <c r="K29" s="246"/>
      <c r="L29" s="246"/>
      <c r="M29" s="246">
        <f>-L31</f>
        <v>0</v>
      </c>
      <c r="N29" s="246">
        <f>SUM(B29:M29)</f>
        <v>0</v>
      </c>
    </row>
    <row r="30" spans="1:15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>
        <f t="shared" si="4"/>
        <v>0</v>
      </c>
    </row>
    <row r="31" spans="1:15" ht="15.75" thickBot="1">
      <c r="A31" s="245" t="s">
        <v>193</v>
      </c>
      <c r="B31" s="247">
        <f>SUM(B23:B30)</f>
        <v>0</v>
      </c>
      <c r="C31" s="247">
        <f t="shared" ref="C31:L31" si="5">SUM(C23:C30)</f>
        <v>0</v>
      </c>
      <c r="D31" s="247">
        <f t="shared" si="5"/>
        <v>0</v>
      </c>
      <c r="E31" s="247">
        <f>SUM(E23:E30)</f>
        <v>0</v>
      </c>
      <c r="F31" s="247">
        <f t="shared" si="5"/>
        <v>0</v>
      </c>
      <c r="G31" s="247">
        <f t="shared" si="5"/>
        <v>0</v>
      </c>
      <c r="H31" s="247">
        <f t="shared" si="5"/>
        <v>0</v>
      </c>
      <c r="I31" s="247">
        <f t="shared" si="5"/>
        <v>0</v>
      </c>
      <c r="J31" s="247">
        <f t="shared" si="5"/>
        <v>0</v>
      </c>
      <c r="K31" s="247">
        <f t="shared" si="5"/>
        <v>0</v>
      </c>
      <c r="L31" s="247">
        <f t="shared" si="5"/>
        <v>0</v>
      </c>
      <c r="M31" s="247">
        <f>SUM(M23:M30)</f>
        <v>0</v>
      </c>
      <c r="N31" s="247">
        <f>SUM(N23:N30)</f>
        <v>0</v>
      </c>
    </row>
    <row r="32" spans="1:15" ht="15.75" thickTop="1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topLeftCell="A45" workbookViewId="0">
      <selection activeCell="C49" sqref="C49"/>
    </sheetView>
  </sheetViews>
  <sheetFormatPr defaultRowHeight="15"/>
  <cols>
    <col min="1" max="1" width="27.875" style="245" bestFit="1" customWidth="1"/>
    <col min="2" max="2" width="9.75" style="245" customWidth="1"/>
    <col min="3" max="14" width="9" style="245"/>
    <col min="15" max="15" width="9.125" style="245" bestFit="1" customWidth="1"/>
    <col min="16" max="16384" width="9" style="245"/>
  </cols>
  <sheetData>
    <row r="1" spans="1:15">
      <c r="A1" s="241"/>
      <c r="B1" s="241"/>
    </row>
    <row r="3" spans="1:15">
      <c r="A3" s="241" t="s">
        <v>189</v>
      </c>
      <c r="B3" s="242" t="s">
        <v>213</v>
      </c>
      <c r="C3" s="243" t="s">
        <v>45</v>
      </c>
      <c r="D3" s="243" t="s">
        <v>46</v>
      </c>
      <c r="E3" s="243" t="s">
        <v>47</v>
      </c>
      <c r="F3" s="243" t="s">
        <v>48</v>
      </c>
      <c r="G3" s="243" t="s">
        <v>49</v>
      </c>
      <c r="H3" s="243" t="s">
        <v>50</v>
      </c>
      <c r="I3" s="243" t="s">
        <v>51</v>
      </c>
      <c r="J3" s="243" t="s">
        <v>52</v>
      </c>
      <c r="K3" s="243" t="s">
        <v>53</v>
      </c>
      <c r="L3" s="243" t="s">
        <v>54</v>
      </c>
      <c r="M3" s="243" t="s">
        <v>55</v>
      </c>
      <c r="N3" s="243" t="s">
        <v>56</v>
      </c>
      <c r="O3" s="242" t="s">
        <v>93</v>
      </c>
    </row>
    <row r="4" spans="1:15">
      <c r="A4" s="241" t="s">
        <v>196</v>
      </c>
      <c r="B4" s="241"/>
    </row>
    <row r="6" spans="1:15">
      <c r="A6" s="241" t="s">
        <v>214</v>
      </c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</row>
    <row r="7" spans="1:15">
      <c r="A7" s="245" t="s">
        <v>225</v>
      </c>
      <c r="C7" s="246">
        <f>+'PS Assumptions'!F37+'PS Assumptions'!F52</f>
        <v>0</v>
      </c>
      <c r="D7" s="246">
        <f>+'PS Assumptions'!H37+'PS Assumptions'!H52</f>
        <v>0</v>
      </c>
      <c r="E7" s="246">
        <f>+'PS Assumptions'!J37+'PS Assumptions'!J52</f>
        <v>0</v>
      </c>
      <c r="F7" s="246">
        <f>+'PS Assumptions'!L37+'PS Assumptions'!L52</f>
        <v>0</v>
      </c>
      <c r="G7" s="246">
        <f>+'PS Assumptions'!N37+'PS Assumptions'!N52</f>
        <v>0</v>
      </c>
      <c r="H7" s="246">
        <f>+'PS Assumptions'!P37+'PS Assumptions'!P52</f>
        <v>0</v>
      </c>
      <c r="I7" s="246">
        <f>+'PS Assumptions'!R37+'PS Assumptions'!R52</f>
        <v>0</v>
      </c>
      <c r="J7" s="246">
        <f>+'PS Assumptions'!T37+'PS Assumptions'!T52</f>
        <v>0</v>
      </c>
      <c r="K7" s="246">
        <f>+'PS Assumptions'!V37+'PS Assumptions'!V52</f>
        <v>0</v>
      </c>
      <c r="L7" s="246">
        <f>+'PS Assumptions'!X37+'PS Assumptions'!X52</f>
        <v>0</v>
      </c>
      <c r="M7" s="246">
        <f>+'PS Assumptions'!Z37+'PS Assumptions'!Z52</f>
        <v>0</v>
      </c>
      <c r="N7" s="246">
        <f>+'PS Assumptions'!AB37+'PS Assumptions'!AB52</f>
        <v>0</v>
      </c>
      <c r="O7" s="246">
        <f>SUM(C7:N7)</f>
        <v>0</v>
      </c>
    </row>
    <row r="8" spans="1:15">
      <c r="A8" s="244" t="s">
        <v>226</v>
      </c>
      <c r="C8" s="246">
        <f>+'PA Assumptions'!F43</f>
        <v>0</v>
      </c>
      <c r="D8" s="246">
        <f>+'PA Assumptions'!H43</f>
        <v>0</v>
      </c>
      <c r="E8" s="246">
        <f>+'PA Assumptions'!J43</f>
        <v>0</v>
      </c>
      <c r="F8" s="246">
        <f>+'PA Assumptions'!L43</f>
        <v>0</v>
      </c>
      <c r="G8" s="246">
        <f>+'PA Assumptions'!N43</f>
        <v>0</v>
      </c>
      <c r="H8" s="246">
        <f>+'PA Assumptions'!P43</f>
        <v>0</v>
      </c>
      <c r="I8" s="246">
        <f>+'PA Assumptions'!R43</f>
        <v>0</v>
      </c>
      <c r="J8" s="246">
        <f>+'PA Assumptions'!T43</f>
        <v>0</v>
      </c>
      <c r="K8" s="246">
        <f>+'PA Assumptions'!V43</f>
        <v>0</v>
      </c>
      <c r="L8" s="246">
        <f>+'PA Assumptions'!X43</f>
        <v>0</v>
      </c>
      <c r="M8" s="246">
        <f>+'PA Assumptions'!Z43</f>
        <v>0</v>
      </c>
      <c r="N8" s="246">
        <f>+'PA Assumptions'!AB43</f>
        <v>0</v>
      </c>
      <c r="O8" s="246">
        <f>SUM(C8:N8)</f>
        <v>0</v>
      </c>
    </row>
    <row r="9" spans="1:15">
      <c r="A9" s="383" t="s">
        <v>302</v>
      </c>
      <c r="C9" s="246">
        <f>+'PT Assumptions'!F43</f>
        <v>0</v>
      </c>
      <c r="D9" s="246">
        <f>+'PT Assumptions'!H43</f>
        <v>0</v>
      </c>
      <c r="E9" s="246">
        <f>+'PT Assumptions'!J43</f>
        <v>0</v>
      </c>
      <c r="F9" s="246">
        <f>+'PT Assumptions'!L43</f>
        <v>0</v>
      </c>
      <c r="G9" s="246">
        <f>+'PT Assumptions'!N43</f>
        <v>0</v>
      </c>
      <c r="H9" s="246">
        <f>+'PT Assumptions'!P43</f>
        <v>0</v>
      </c>
      <c r="I9" s="246">
        <f>+'PT Assumptions'!R43</f>
        <v>0</v>
      </c>
      <c r="J9" s="246">
        <f>+'PT Assumptions'!T43</f>
        <v>0</v>
      </c>
      <c r="K9" s="246">
        <f>+'PT Assumptions'!V43</f>
        <v>0</v>
      </c>
      <c r="L9" s="246">
        <f>+'PT Assumptions'!X43</f>
        <v>0</v>
      </c>
      <c r="M9" s="246">
        <f>+'PT Assumptions'!Z43</f>
        <v>0</v>
      </c>
      <c r="N9" s="246">
        <f>+'PT Assumptions'!AB43</f>
        <v>0</v>
      </c>
      <c r="O9" s="246">
        <f>SUM(C9:N9)</f>
        <v>0</v>
      </c>
    </row>
    <row r="10" spans="1:15">
      <c r="A10" s="245" t="s">
        <v>215</v>
      </c>
      <c r="C10" s="246">
        <f>+'Summary Assumptions'!F39-'Overhead Assumptions'!C39</f>
        <v>0</v>
      </c>
      <c r="D10" s="246">
        <f>+'Summary Assumptions'!G39-'Overhead Assumptions'!D39</f>
        <v>0</v>
      </c>
      <c r="E10" s="246">
        <f>+'Summary Assumptions'!H39-'Overhead Assumptions'!E39</f>
        <v>0</v>
      </c>
      <c r="F10" s="246">
        <f>+'Summary Assumptions'!I39-'Overhead Assumptions'!F39</f>
        <v>0</v>
      </c>
      <c r="G10" s="246">
        <f>+'Summary Assumptions'!J39-'Overhead Assumptions'!G39</f>
        <v>0</v>
      </c>
      <c r="H10" s="246">
        <f>+'Summary Assumptions'!K39-'Overhead Assumptions'!H39</f>
        <v>0</v>
      </c>
      <c r="I10" s="246">
        <f>+'Summary Assumptions'!L39-'Overhead Assumptions'!I39</f>
        <v>0</v>
      </c>
      <c r="J10" s="246">
        <f>+'Summary Assumptions'!M39-'Overhead Assumptions'!J39</f>
        <v>0</v>
      </c>
      <c r="K10" s="246">
        <f>+'Summary Assumptions'!N39-'Overhead Assumptions'!K39</f>
        <v>0</v>
      </c>
      <c r="L10" s="246">
        <f>+'Summary Assumptions'!O39-'Overhead Assumptions'!L39</f>
        <v>0</v>
      </c>
      <c r="M10" s="246">
        <f>+'Summary Assumptions'!P39-'Overhead Assumptions'!M39</f>
        <v>0</v>
      </c>
      <c r="N10" s="246">
        <f>+'Summary Assumptions'!Q39-'Overhead Assumptions'!N39</f>
        <v>0</v>
      </c>
      <c r="O10" s="246">
        <f>SUM(C10:N10)</f>
        <v>0</v>
      </c>
    </row>
    <row r="11" spans="1:15">
      <c r="A11" s="244" t="s">
        <v>250</v>
      </c>
      <c r="B11" s="241"/>
      <c r="C11" s="246">
        <f>+'Fixed Assets'!B9</f>
        <v>0</v>
      </c>
      <c r="D11" s="246">
        <f>+'Fixed Assets'!C9</f>
        <v>0</v>
      </c>
      <c r="E11" s="246">
        <f>+'Fixed Assets'!D9</f>
        <v>0</v>
      </c>
      <c r="F11" s="246">
        <f>+'Fixed Assets'!E9</f>
        <v>0</v>
      </c>
      <c r="G11" s="246">
        <f>+'Fixed Assets'!F9</f>
        <v>0</v>
      </c>
      <c r="H11" s="246">
        <f>+'Fixed Assets'!G9</f>
        <v>0</v>
      </c>
      <c r="I11" s="246">
        <f>+'Fixed Assets'!H9</f>
        <v>0</v>
      </c>
      <c r="J11" s="246">
        <f>+'Fixed Assets'!I9</f>
        <v>0</v>
      </c>
      <c r="K11" s="246">
        <f>+'Fixed Assets'!J9</f>
        <v>0</v>
      </c>
      <c r="L11" s="246">
        <f>+'Fixed Assets'!K9</f>
        <v>0</v>
      </c>
      <c r="M11" s="246">
        <f>+'Fixed Assets'!L9</f>
        <v>0</v>
      </c>
      <c r="N11" s="246">
        <f>+'Fixed Assets'!M9</f>
        <v>0</v>
      </c>
      <c r="O11" s="246">
        <f>SUM(C11:N11)</f>
        <v>0</v>
      </c>
    </row>
    <row r="12" spans="1:15"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>
        <f>SUM(C12:N12)</f>
        <v>0</v>
      </c>
    </row>
    <row r="13" spans="1:15">
      <c r="C13" s="248">
        <f>SUM(C7:C12)</f>
        <v>0</v>
      </c>
      <c r="D13" s="248">
        <f>SUM(D7:D12)</f>
        <v>0</v>
      </c>
      <c r="E13" s="248">
        <f>SUM(E7:E12)</f>
        <v>0</v>
      </c>
      <c r="F13" s="248">
        <f>SUM(F7:F12)</f>
        <v>0</v>
      </c>
      <c r="G13" s="248">
        <f t="shared" ref="G13:N13" si="0">SUM(G7:G12)</f>
        <v>0</v>
      </c>
      <c r="H13" s="248">
        <f t="shared" si="0"/>
        <v>0</v>
      </c>
      <c r="I13" s="248">
        <f t="shared" si="0"/>
        <v>0</v>
      </c>
      <c r="J13" s="248">
        <f t="shared" si="0"/>
        <v>0</v>
      </c>
      <c r="K13" s="248">
        <f t="shared" si="0"/>
        <v>0</v>
      </c>
      <c r="L13" s="248">
        <f t="shared" si="0"/>
        <v>0</v>
      </c>
      <c r="M13" s="248">
        <f t="shared" si="0"/>
        <v>0</v>
      </c>
      <c r="N13" s="248">
        <f t="shared" si="0"/>
        <v>0</v>
      </c>
      <c r="O13" s="248">
        <f>SUM(O7:O12)</f>
        <v>0</v>
      </c>
    </row>
    <row r="14" spans="1:15">
      <c r="A14" s="245" t="s">
        <v>216</v>
      </c>
      <c r="C14" s="246">
        <f>C13*20%</f>
        <v>0</v>
      </c>
      <c r="D14" s="246">
        <f t="shared" ref="D14:O14" si="1">D13*20%</f>
        <v>0</v>
      </c>
      <c r="E14" s="246">
        <f t="shared" si="1"/>
        <v>0</v>
      </c>
      <c r="F14" s="246">
        <f t="shared" si="1"/>
        <v>0</v>
      </c>
      <c r="G14" s="246">
        <f t="shared" si="1"/>
        <v>0</v>
      </c>
      <c r="H14" s="246">
        <f t="shared" si="1"/>
        <v>0</v>
      </c>
      <c r="I14" s="246">
        <f t="shared" si="1"/>
        <v>0</v>
      </c>
      <c r="J14" s="246">
        <f t="shared" si="1"/>
        <v>0</v>
      </c>
      <c r="K14" s="246">
        <f t="shared" si="1"/>
        <v>0</v>
      </c>
      <c r="L14" s="246">
        <f t="shared" si="1"/>
        <v>0</v>
      </c>
      <c r="M14" s="246">
        <f t="shared" si="1"/>
        <v>0</v>
      </c>
      <c r="N14" s="246">
        <f t="shared" si="1"/>
        <v>0</v>
      </c>
      <c r="O14" s="246">
        <f t="shared" si="1"/>
        <v>0</v>
      </c>
    </row>
    <row r="15" spans="1:15" ht="15.75" thickBot="1">
      <c r="C15" s="247">
        <f>SUM(C13:C14)</f>
        <v>0</v>
      </c>
      <c r="D15" s="247">
        <f t="shared" ref="D15:O15" si="2">SUM(D13:D14)</f>
        <v>0</v>
      </c>
      <c r="E15" s="247">
        <f>SUM(E13:E14)</f>
        <v>0</v>
      </c>
      <c r="F15" s="247">
        <f t="shared" si="2"/>
        <v>0</v>
      </c>
      <c r="G15" s="247">
        <f t="shared" si="2"/>
        <v>0</v>
      </c>
      <c r="H15" s="247">
        <f t="shared" si="2"/>
        <v>0</v>
      </c>
      <c r="I15" s="247">
        <f t="shared" si="2"/>
        <v>0</v>
      </c>
      <c r="J15" s="247">
        <f t="shared" si="2"/>
        <v>0</v>
      </c>
      <c r="K15" s="247">
        <f t="shared" si="2"/>
        <v>0</v>
      </c>
      <c r="L15" s="247">
        <f t="shared" si="2"/>
        <v>0</v>
      </c>
      <c r="M15" s="247">
        <f t="shared" si="2"/>
        <v>0</v>
      </c>
      <c r="N15" s="247">
        <f t="shared" si="2"/>
        <v>0</v>
      </c>
      <c r="O15" s="247">
        <f t="shared" si="2"/>
        <v>0</v>
      </c>
    </row>
    <row r="16" spans="1:15" ht="15.75" thickTop="1"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</row>
    <row r="17" spans="1:15">
      <c r="A17" s="241" t="s">
        <v>217</v>
      </c>
      <c r="B17" s="242" t="s">
        <v>218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</row>
    <row r="18" spans="1:15">
      <c r="A18" s="245" t="s">
        <v>225</v>
      </c>
      <c r="B18" s="249">
        <v>30</v>
      </c>
      <c r="C18" s="246"/>
      <c r="D18" s="246">
        <f t="shared" ref="D18:N18" si="3">C7*1.2</f>
        <v>0</v>
      </c>
      <c r="E18" s="246">
        <f t="shared" si="3"/>
        <v>0</v>
      </c>
      <c r="F18" s="246">
        <f t="shared" si="3"/>
        <v>0</v>
      </c>
      <c r="G18" s="246">
        <f t="shared" si="3"/>
        <v>0</v>
      </c>
      <c r="H18" s="246">
        <f t="shared" si="3"/>
        <v>0</v>
      </c>
      <c r="I18" s="246">
        <f t="shared" si="3"/>
        <v>0</v>
      </c>
      <c r="J18" s="246">
        <f t="shared" si="3"/>
        <v>0</v>
      </c>
      <c r="K18" s="246">
        <f t="shared" si="3"/>
        <v>0</v>
      </c>
      <c r="L18" s="246">
        <f t="shared" si="3"/>
        <v>0</v>
      </c>
      <c r="M18" s="246">
        <f t="shared" si="3"/>
        <v>0</v>
      </c>
      <c r="N18" s="246">
        <f t="shared" si="3"/>
        <v>0</v>
      </c>
      <c r="O18" s="246">
        <f>SUM(C18:N18)</f>
        <v>0</v>
      </c>
    </row>
    <row r="19" spans="1:15">
      <c r="A19" s="245" t="s">
        <v>226</v>
      </c>
      <c r="B19" s="249">
        <v>30</v>
      </c>
      <c r="C19" s="246"/>
      <c r="D19" s="246">
        <f>C8*1.2</f>
        <v>0</v>
      </c>
      <c r="E19" s="246">
        <f t="shared" ref="E19:N19" si="4">D8*1.2</f>
        <v>0</v>
      </c>
      <c r="F19" s="246">
        <f t="shared" si="4"/>
        <v>0</v>
      </c>
      <c r="G19" s="246">
        <f t="shared" si="4"/>
        <v>0</v>
      </c>
      <c r="H19" s="246">
        <f t="shared" si="4"/>
        <v>0</v>
      </c>
      <c r="I19" s="246">
        <f t="shared" si="4"/>
        <v>0</v>
      </c>
      <c r="J19" s="246">
        <f t="shared" si="4"/>
        <v>0</v>
      </c>
      <c r="K19" s="246">
        <f t="shared" si="4"/>
        <v>0</v>
      </c>
      <c r="L19" s="246">
        <f t="shared" si="4"/>
        <v>0</v>
      </c>
      <c r="M19" s="246">
        <f t="shared" si="4"/>
        <v>0</v>
      </c>
      <c r="N19" s="246">
        <f t="shared" si="4"/>
        <v>0</v>
      </c>
      <c r="O19" s="246">
        <f>SUM(C19:N19)</f>
        <v>0</v>
      </c>
    </row>
    <row r="20" spans="1:15">
      <c r="A20" s="245" t="s">
        <v>302</v>
      </c>
      <c r="B20" s="249">
        <v>30</v>
      </c>
      <c r="C20" s="246"/>
      <c r="D20" s="246">
        <f>C9*1.2</f>
        <v>0</v>
      </c>
      <c r="E20" s="246">
        <f t="shared" ref="E20" si="5">D9*1.2</f>
        <v>0</v>
      </c>
      <c r="F20" s="246">
        <f t="shared" ref="F20" si="6">E9*1.2</f>
        <v>0</v>
      </c>
      <c r="G20" s="246">
        <f t="shared" ref="G20" si="7">F9*1.2</f>
        <v>0</v>
      </c>
      <c r="H20" s="246">
        <f t="shared" ref="H20" si="8">G9*1.2</f>
        <v>0</v>
      </c>
      <c r="I20" s="246">
        <f t="shared" ref="I20" si="9">H9*1.2</f>
        <v>0</v>
      </c>
      <c r="J20" s="246">
        <f t="shared" ref="J20" si="10">I9*1.2</f>
        <v>0</v>
      </c>
      <c r="K20" s="246">
        <f t="shared" ref="K20" si="11">J9*1.2</f>
        <v>0</v>
      </c>
      <c r="L20" s="246">
        <f t="shared" ref="L20" si="12">K9*1.2</f>
        <v>0</v>
      </c>
      <c r="M20" s="246">
        <f t="shared" ref="M20" si="13">L9*1.2</f>
        <v>0</v>
      </c>
      <c r="N20" s="246">
        <f t="shared" ref="N20" si="14">M9*1.2</f>
        <v>0</v>
      </c>
      <c r="O20" s="246">
        <f>SUM(C20:N20)</f>
        <v>0</v>
      </c>
    </row>
    <row r="21" spans="1:15">
      <c r="A21" s="245" t="s">
        <v>215</v>
      </c>
      <c r="B21" s="249">
        <v>30</v>
      </c>
      <c r="C21" s="246"/>
      <c r="D21" s="246">
        <f>C10*1.2</f>
        <v>0</v>
      </c>
      <c r="E21" s="246">
        <f t="shared" ref="E21:N21" si="15">D10*1.2</f>
        <v>0</v>
      </c>
      <c r="F21" s="246">
        <f t="shared" si="15"/>
        <v>0</v>
      </c>
      <c r="G21" s="246">
        <f t="shared" si="15"/>
        <v>0</v>
      </c>
      <c r="H21" s="246">
        <f t="shared" si="15"/>
        <v>0</v>
      </c>
      <c r="I21" s="246">
        <f t="shared" si="15"/>
        <v>0</v>
      </c>
      <c r="J21" s="246">
        <f t="shared" si="15"/>
        <v>0</v>
      </c>
      <c r="K21" s="246">
        <f t="shared" si="15"/>
        <v>0</v>
      </c>
      <c r="L21" s="246">
        <f t="shared" si="15"/>
        <v>0</v>
      </c>
      <c r="M21" s="246">
        <f t="shared" si="15"/>
        <v>0</v>
      </c>
      <c r="N21" s="246">
        <f t="shared" si="15"/>
        <v>0</v>
      </c>
      <c r="O21" s="246">
        <f>SUM(C21:N21)</f>
        <v>0</v>
      </c>
    </row>
    <row r="22" spans="1:15">
      <c r="A22" s="245" t="s">
        <v>249</v>
      </c>
      <c r="B22" s="249"/>
      <c r="C22" s="246"/>
      <c r="D22" s="246">
        <f>C11*1.2</f>
        <v>0</v>
      </c>
      <c r="E22" s="246">
        <f t="shared" ref="E22:N22" si="16">D11*1.2</f>
        <v>0</v>
      </c>
      <c r="F22" s="246">
        <f t="shared" si="16"/>
        <v>0</v>
      </c>
      <c r="G22" s="246">
        <f t="shared" si="16"/>
        <v>0</v>
      </c>
      <c r="H22" s="246">
        <f t="shared" si="16"/>
        <v>0</v>
      </c>
      <c r="I22" s="246">
        <f t="shared" si="16"/>
        <v>0</v>
      </c>
      <c r="J22" s="246">
        <f t="shared" si="16"/>
        <v>0</v>
      </c>
      <c r="K22" s="246">
        <f t="shared" si="16"/>
        <v>0</v>
      </c>
      <c r="L22" s="246">
        <f t="shared" si="16"/>
        <v>0</v>
      </c>
      <c r="M22" s="246">
        <f t="shared" si="16"/>
        <v>0</v>
      </c>
      <c r="N22" s="246">
        <f t="shared" si="16"/>
        <v>0</v>
      </c>
      <c r="O22" s="246">
        <f>SUM(C22:N22)</f>
        <v>0</v>
      </c>
    </row>
    <row r="23" spans="1:15" ht="15.75" thickBot="1">
      <c r="C23" s="247">
        <f>SUM(C18:C22)</f>
        <v>0</v>
      </c>
      <c r="D23" s="247">
        <f t="shared" ref="D23:O23" si="17">SUM(D18:D22)</f>
        <v>0</v>
      </c>
      <c r="E23" s="247">
        <f t="shared" si="17"/>
        <v>0</v>
      </c>
      <c r="F23" s="247">
        <f t="shared" si="17"/>
        <v>0</v>
      </c>
      <c r="G23" s="247">
        <f t="shared" si="17"/>
        <v>0</v>
      </c>
      <c r="H23" s="247">
        <f t="shared" si="17"/>
        <v>0</v>
      </c>
      <c r="I23" s="247">
        <f t="shared" si="17"/>
        <v>0</v>
      </c>
      <c r="J23" s="247">
        <f t="shared" si="17"/>
        <v>0</v>
      </c>
      <c r="K23" s="247">
        <f t="shared" si="17"/>
        <v>0</v>
      </c>
      <c r="L23" s="247">
        <f t="shared" si="17"/>
        <v>0</v>
      </c>
      <c r="M23" s="247">
        <f t="shared" si="17"/>
        <v>0</v>
      </c>
      <c r="N23" s="247">
        <f t="shared" si="17"/>
        <v>0</v>
      </c>
      <c r="O23" s="247">
        <f t="shared" si="17"/>
        <v>0</v>
      </c>
    </row>
    <row r="24" spans="1:15" ht="15.75" thickTop="1"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</row>
    <row r="25" spans="1:15">
      <c r="A25" s="245" t="s">
        <v>191</v>
      </c>
      <c r="C25" s="246">
        <f>-SUM([2]OB!B27)</f>
        <v>0</v>
      </c>
      <c r="D25" s="246">
        <f>C29</f>
        <v>0</v>
      </c>
      <c r="E25" s="246">
        <f t="shared" ref="E25:N25" si="18">D29</f>
        <v>0</v>
      </c>
      <c r="F25" s="246">
        <f t="shared" si="18"/>
        <v>0</v>
      </c>
      <c r="G25" s="246">
        <f t="shared" si="18"/>
        <v>0</v>
      </c>
      <c r="H25" s="246">
        <f t="shared" si="18"/>
        <v>0</v>
      </c>
      <c r="I25" s="246">
        <f t="shared" si="18"/>
        <v>0</v>
      </c>
      <c r="J25" s="246">
        <f t="shared" si="18"/>
        <v>0</v>
      </c>
      <c r="K25" s="246">
        <f t="shared" si="18"/>
        <v>0</v>
      </c>
      <c r="L25" s="246">
        <f t="shared" si="18"/>
        <v>0</v>
      </c>
      <c r="M25" s="246">
        <f t="shared" si="18"/>
        <v>0</v>
      </c>
      <c r="N25" s="246">
        <f t="shared" si="18"/>
        <v>0</v>
      </c>
      <c r="O25" s="246">
        <f>C25</f>
        <v>0</v>
      </c>
    </row>
    <row r="26" spans="1:15" ht="15.75" thickBot="1">
      <c r="A26" s="245" t="s">
        <v>219</v>
      </c>
      <c r="C26" s="250">
        <f t="shared" ref="C26:O26" si="19">C15</f>
        <v>0</v>
      </c>
      <c r="D26" s="250">
        <f t="shared" si="19"/>
        <v>0</v>
      </c>
      <c r="E26" s="250">
        <f t="shared" si="19"/>
        <v>0</v>
      </c>
      <c r="F26" s="250">
        <f t="shared" si="19"/>
        <v>0</v>
      </c>
      <c r="G26" s="250">
        <f t="shared" si="19"/>
        <v>0</v>
      </c>
      <c r="H26" s="250">
        <f t="shared" si="19"/>
        <v>0</v>
      </c>
      <c r="I26" s="250">
        <f t="shared" si="19"/>
        <v>0</v>
      </c>
      <c r="J26" s="250">
        <f t="shared" si="19"/>
        <v>0</v>
      </c>
      <c r="K26" s="250">
        <f t="shared" si="19"/>
        <v>0</v>
      </c>
      <c r="L26" s="250">
        <f t="shared" si="19"/>
        <v>0</v>
      </c>
      <c r="M26" s="250">
        <f t="shared" si="19"/>
        <v>0</v>
      </c>
      <c r="N26" s="250">
        <f t="shared" si="19"/>
        <v>0</v>
      </c>
      <c r="O26" s="250">
        <f t="shared" si="19"/>
        <v>0</v>
      </c>
    </row>
    <row r="27" spans="1:15">
      <c r="C27" s="246">
        <f>SUM(C25:C26)</f>
        <v>0</v>
      </c>
      <c r="D27" s="246">
        <f t="shared" ref="D27:O27" si="20">SUM(D25:D26)</f>
        <v>0</v>
      </c>
      <c r="E27" s="246">
        <f t="shared" si="20"/>
        <v>0</v>
      </c>
      <c r="F27" s="246">
        <f t="shared" si="20"/>
        <v>0</v>
      </c>
      <c r="G27" s="246">
        <f t="shared" si="20"/>
        <v>0</v>
      </c>
      <c r="H27" s="246">
        <f t="shared" si="20"/>
        <v>0</v>
      </c>
      <c r="I27" s="246">
        <f t="shared" si="20"/>
        <v>0</v>
      </c>
      <c r="J27" s="246">
        <f t="shared" si="20"/>
        <v>0</v>
      </c>
      <c r="K27" s="246">
        <f t="shared" si="20"/>
        <v>0</v>
      </c>
      <c r="L27" s="246">
        <f t="shared" si="20"/>
        <v>0</v>
      </c>
      <c r="M27" s="246">
        <f t="shared" si="20"/>
        <v>0</v>
      </c>
      <c r="N27" s="246">
        <f t="shared" si="20"/>
        <v>0</v>
      </c>
      <c r="O27" s="246">
        <f t="shared" si="20"/>
        <v>0</v>
      </c>
    </row>
    <row r="28" spans="1:15">
      <c r="A28" s="245" t="s">
        <v>217</v>
      </c>
      <c r="C28" s="246">
        <f>-C23</f>
        <v>0</v>
      </c>
      <c r="D28" s="246">
        <f t="shared" ref="D28:O28" si="21">-D23</f>
        <v>0</v>
      </c>
      <c r="E28" s="246">
        <f t="shared" si="21"/>
        <v>0</v>
      </c>
      <c r="F28" s="246">
        <f t="shared" si="21"/>
        <v>0</v>
      </c>
      <c r="G28" s="246">
        <f t="shared" si="21"/>
        <v>0</v>
      </c>
      <c r="H28" s="246">
        <f t="shared" si="21"/>
        <v>0</v>
      </c>
      <c r="I28" s="246">
        <f t="shared" si="21"/>
        <v>0</v>
      </c>
      <c r="J28" s="246">
        <f t="shared" si="21"/>
        <v>0</v>
      </c>
      <c r="K28" s="246">
        <f t="shared" si="21"/>
        <v>0</v>
      </c>
      <c r="L28" s="246">
        <f t="shared" si="21"/>
        <v>0</v>
      </c>
      <c r="M28" s="246">
        <f t="shared" si="21"/>
        <v>0</v>
      </c>
      <c r="N28" s="246">
        <f t="shared" si="21"/>
        <v>0</v>
      </c>
      <c r="O28" s="246">
        <f t="shared" si="21"/>
        <v>0</v>
      </c>
    </row>
    <row r="29" spans="1:15" ht="15.75" thickBot="1">
      <c r="A29" s="245" t="s">
        <v>193</v>
      </c>
      <c r="C29" s="247">
        <f>SUM(C27:C28)</f>
        <v>0</v>
      </c>
      <c r="D29" s="247">
        <f t="shared" ref="D29:O29" si="22">SUM(D27:D28)</f>
        <v>0</v>
      </c>
      <c r="E29" s="247">
        <f t="shared" si="22"/>
        <v>0</v>
      </c>
      <c r="F29" s="247">
        <f t="shared" si="22"/>
        <v>0</v>
      </c>
      <c r="G29" s="247">
        <f t="shared" si="22"/>
        <v>0</v>
      </c>
      <c r="H29" s="247">
        <f t="shared" si="22"/>
        <v>0</v>
      </c>
      <c r="I29" s="247">
        <f t="shared" si="22"/>
        <v>0</v>
      </c>
      <c r="J29" s="247">
        <f t="shared" si="22"/>
        <v>0</v>
      </c>
      <c r="K29" s="247">
        <f t="shared" si="22"/>
        <v>0</v>
      </c>
      <c r="L29" s="247">
        <f t="shared" si="22"/>
        <v>0</v>
      </c>
      <c r="M29" s="247">
        <f t="shared" si="22"/>
        <v>0</v>
      </c>
      <c r="N29" s="247">
        <f t="shared" si="22"/>
        <v>0</v>
      </c>
      <c r="O29" s="247">
        <f t="shared" si="22"/>
        <v>0</v>
      </c>
    </row>
    <row r="30" spans="1:15" ht="15.75" thickTop="1"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</row>
    <row r="31" spans="1:15">
      <c r="A31" s="241"/>
      <c r="B31" s="241"/>
    </row>
    <row r="33" spans="1:15">
      <c r="A33" s="241" t="s">
        <v>189</v>
      </c>
      <c r="B33" s="242" t="s">
        <v>213</v>
      </c>
      <c r="C33" s="243" t="s">
        <v>197</v>
      </c>
      <c r="D33" s="243" t="s">
        <v>198</v>
      </c>
      <c r="E33" s="243" t="s">
        <v>199</v>
      </c>
      <c r="F33" s="243" t="s">
        <v>200</v>
      </c>
      <c r="G33" s="243" t="s">
        <v>201</v>
      </c>
      <c r="H33" s="243" t="s">
        <v>202</v>
      </c>
      <c r="I33" s="243" t="s">
        <v>203</v>
      </c>
      <c r="J33" s="243" t="s">
        <v>204</v>
      </c>
      <c r="K33" s="243" t="s">
        <v>205</v>
      </c>
      <c r="L33" s="243" t="s">
        <v>206</v>
      </c>
      <c r="M33" s="243" t="s">
        <v>207</v>
      </c>
      <c r="N33" s="243" t="s">
        <v>208</v>
      </c>
      <c r="O33" s="242" t="s">
        <v>93</v>
      </c>
    </row>
    <row r="34" spans="1:15">
      <c r="A34" s="241" t="s">
        <v>196</v>
      </c>
      <c r="B34" s="241"/>
    </row>
    <row r="36" spans="1:15">
      <c r="A36" s="241" t="s">
        <v>214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</row>
    <row r="37" spans="1:15">
      <c r="A37" s="245" t="s">
        <v>225</v>
      </c>
      <c r="C37" s="246">
        <f>+'PS Assumptions'!F83+'PS Assumptions'!F96</f>
        <v>0</v>
      </c>
      <c r="D37" s="246">
        <f>+'PS Assumptions'!H83+'PS Assumptions'!H96</f>
        <v>0</v>
      </c>
      <c r="E37" s="246">
        <f>+'PS Assumptions'!J83+'PS Assumptions'!J96</f>
        <v>0</v>
      </c>
      <c r="F37" s="246">
        <f>+'PS Assumptions'!L83+'PS Assumptions'!L96</f>
        <v>0</v>
      </c>
      <c r="G37" s="246">
        <f>+'PS Assumptions'!N83+'PS Assumptions'!N96</f>
        <v>0</v>
      </c>
      <c r="H37" s="246">
        <f>+'PS Assumptions'!P83+'PS Assumptions'!P96</f>
        <v>0</v>
      </c>
      <c r="I37" s="246">
        <f>+'PS Assumptions'!R83+'PS Assumptions'!R96</f>
        <v>0</v>
      </c>
      <c r="J37" s="246">
        <f>+'PS Assumptions'!T83+'PS Assumptions'!T96</f>
        <v>0</v>
      </c>
      <c r="K37" s="246">
        <f>+'PS Assumptions'!V83+'PS Assumptions'!V96</f>
        <v>0</v>
      </c>
      <c r="L37" s="246">
        <f>+'PS Assumptions'!X83+'PS Assumptions'!X96</f>
        <v>0</v>
      </c>
      <c r="M37" s="246">
        <f>+'PS Assumptions'!Z83+'PS Assumptions'!Z96</f>
        <v>0</v>
      </c>
      <c r="N37" s="246">
        <f>+'PS Assumptions'!AB83+'PS Assumptions'!AB96</f>
        <v>0</v>
      </c>
      <c r="O37" s="246">
        <f>SUM(C37:N37)</f>
        <v>0</v>
      </c>
    </row>
    <row r="38" spans="1:15">
      <c r="A38" s="244" t="s">
        <v>226</v>
      </c>
      <c r="C38" s="246">
        <f>+'PA Assumptions'!F83</f>
        <v>0</v>
      </c>
      <c r="D38" s="246">
        <f>+'PA Assumptions'!H83</f>
        <v>0</v>
      </c>
      <c r="E38" s="246">
        <f>+'PA Assumptions'!J83</f>
        <v>0</v>
      </c>
      <c r="F38" s="246">
        <f>+'PA Assumptions'!L83</f>
        <v>0</v>
      </c>
      <c r="G38" s="246">
        <f>+'PA Assumptions'!N83</f>
        <v>0</v>
      </c>
      <c r="H38" s="246">
        <f>+'PA Assumptions'!P83</f>
        <v>0</v>
      </c>
      <c r="I38" s="246">
        <f>+'PA Assumptions'!R83</f>
        <v>0</v>
      </c>
      <c r="J38" s="246">
        <f>+'PA Assumptions'!T83</f>
        <v>0</v>
      </c>
      <c r="K38" s="246">
        <f>+'PA Assumptions'!V83</f>
        <v>0</v>
      </c>
      <c r="L38" s="246">
        <f>+'PA Assumptions'!X83</f>
        <v>0</v>
      </c>
      <c r="M38" s="246">
        <f>+'PA Assumptions'!Z83</f>
        <v>0</v>
      </c>
      <c r="N38" s="246">
        <f>+'PA Assumptions'!AB83</f>
        <v>0</v>
      </c>
      <c r="O38" s="246">
        <f>SUM(C38:N38)</f>
        <v>0</v>
      </c>
    </row>
    <row r="39" spans="1:15">
      <c r="A39" s="383" t="s">
        <v>302</v>
      </c>
      <c r="C39" s="246">
        <f>+'PT Assumptions'!F83</f>
        <v>0</v>
      </c>
      <c r="D39" s="246">
        <f>+'PT Assumptions'!H83</f>
        <v>0</v>
      </c>
      <c r="E39" s="246">
        <f>+'PT Assumptions'!J83</f>
        <v>0</v>
      </c>
      <c r="F39" s="246">
        <f>+'PT Assumptions'!L83</f>
        <v>0</v>
      </c>
      <c r="G39" s="246">
        <f>+'PT Assumptions'!N83</f>
        <v>0</v>
      </c>
      <c r="H39" s="246">
        <f>+'PT Assumptions'!P83</f>
        <v>0</v>
      </c>
      <c r="I39" s="246">
        <f>+'PT Assumptions'!R83</f>
        <v>0</v>
      </c>
      <c r="J39" s="246">
        <f>+'PT Assumptions'!T83</f>
        <v>0</v>
      </c>
      <c r="K39" s="246">
        <f>+'PT Assumptions'!V83</f>
        <v>0</v>
      </c>
      <c r="L39" s="246">
        <f>+'PT Assumptions'!X83</f>
        <v>0</v>
      </c>
      <c r="M39" s="246">
        <f>+'PT Assumptions'!Z83</f>
        <v>0</v>
      </c>
      <c r="N39" s="246">
        <f>+'PT Assumptions'!AB83</f>
        <v>0</v>
      </c>
      <c r="O39" s="246">
        <f>SUM(C39:N39)</f>
        <v>0</v>
      </c>
    </row>
    <row r="40" spans="1:15">
      <c r="A40" s="245" t="s">
        <v>215</v>
      </c>
      <c r="B40" s="241"/>
      <c r="C40" s="246">
        <f>+'Summary Assumptions'!F84-'Overhead Assumptions'!C90</f>
        <v>0</v>
      </c>
      <c r="D40" s="246">
        <f>+'Summary Assumptions'!G84-'Overhead Assumptions'!D90</f>
        <v>0</v>
      </c>
      <c r="E40" s="246">
        <f>+'Summary Assumptions'!H84-'Overhead Assumptions'!E90</f>
        <v>0</v>
      </c>
      <c r="F40" s="246">
        <f>+'Summary Assumptions'!I84-'Overhead Assumptions'!F90</f>
        <v>0</v>
      </c>
      <c r="G40" s="246">
        <f>+'Summary Assumptions'!J84-'Overhead Assumptions'!G90</f>
        <v>0</v>
      </c>
      <c r="H40" s="246">
        <f>+'Summary Assumptions'!K84-'Overhead Assumptions'!H90</f>
        <v>0</v>
      </c>
      <c r="I40" s="246">
        <f>+'Summary Assumptions'!L84-'Overhead Assumptions'!I90</f>
        <v>0</v>
      </c>
      <c r="J40" s="246">
        <f>+'Summary Assumptions'!M84-'Overhead Assumptions'!J90</f>
        <v>0</v>
      </c>
      <c r="K40" s="246">
        <f>+'Summary Assumptions'!N84-'Overhead Assumptions'!K90</f>
        <v>0</v>
      </c>
      <c r="L40" s="246">
        <f>+'Summary Assumptions'!O84-'Overhead Assumptions'!L90</f>
        <v>0</v>
      </c>
      <c r="M40" s="246">
        <f>+'Summary Assumptions'!P84-'Overhead Assumptions'!M90</f>
        <v>0</v>
      </c>
      <c r="N40" s="246">
        <f>+'Summary Assumptions'!Q84-'Overhead Assumptions'!N90</f>
        <v>0</v>
      </c>
      <c r="O40" s="246">
        <f>SUM(C40:N40)</f>
        <v>0</v>
      </c>
    </row>
    <row r="41" spans="1:15"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>
        <f>SUM(C41:N41)</f>
        <v>0</v>
      </c>
    </row>
    <row r="42" spans="1:15">
      <c r="C42" s="248">
        <f t="shared" ref="C42:O42" si="23">SUM(C37:C41)</f>
        <v>0</v>
      </c>
      <c r="D42" s="248">
        <f t="shared" si="23"/>
        <v>0</v>
      </c>
      <c r="E42" s="248">
        <f t="shared" si="23"/>
        <v>0</v>
      </c>
      <c r="F42" s="248">
        <f t="shared" si="23"/>
        <v>0</v>
      </c>
      <c r="G42" s="248">
        <f t="shared" si="23"/>
        <v>0</v>
      </c>
      <c r="H42" s="248">
        <f t="shared" si="23"/>
        <v>0</v>
      </c>
      <c r="I42" s="248">
        <f t="shared" si="23"/>
        <v>0</v>
      </c>
      <c r="J42" s="248">
        <f t="shared" si="23"/>
        <v>0</v>
      </c>
      <c r="K42" s="248">
        <f t="shared" si="23"/>
        <v>0</v>
      </c>
      <c r="L42" s="248">
        <f t="shared" si="23"/>
        <v>0</v>
      </c>
      <c r="M42" s="248">
        <f t="shared" si="23"/>
        <v>0</v>
      </c>
      <c r="N42" s="248">
        <f>SUM(N37:N41)</f>
        <v>0</v>
      </c>
      <c r="O42" s="248">
        <f t="shared" si="23"/>
        <v>0</v>
      </c>
    </row>
    <row r="43" spans="1:15">
      <c r="A43" s="245" t="s">
        <v>216</v>
      </c>
      <c r="C43" s="246">
        <f>C42*20%</f>
        <v>0</v>
      </c>
      <c r="D43" s="246">
        <f t="shared" ref="D43:O43" si="24">D42*20%</f>
        <v>0</v>
      </c>
      <c r="E43" s="246">
        <f t="shared" si="24"/>
        <v>0</v>
      </c>
      <c r="F43" s="246">
        <f t="shared" si="24"/>
        <v>0</v>
      </c>
      <c r="G43" s="246">
        <f t="shared" si="24"/>
        <v>0</v>
      </c>
      <c r="H43" s="246">
        <f t="shared" si="24"/>
        <v>0</v>
      </c>
      <c r="I43" s="246">
        <f t="shared" si="24"/>
        <v>0</v>
      </c>
      <c r="J43" s="246">
        <f t="shared" si="24"/>
        <v>0</v>
      </c>
      <c r="K43" s="246">
        <f t="shared" si="24"/>
        <v>0</v>
      </c>
      <c r="L43" s="246">
        <f t="shared" si="24"/>
        <v>0</v>
      </c>
      <c r="M43" s="246">
        <f t="shared" si="24"/>
        <v>0</v>
      </c>
      <c r="N43" s="246">
        <f>N42*20%</f>
        <v>0</v>
      </c>
      <c r="O43" s="246">
        <f t="shared" si="24"/>
        <v>0</v>
      </c>
    </row>
    <row r="44" spans="1:15" ht="15.75" thickBot="1">
      <c r="C44" s="247">
        <f>SUM(C42:C43)</f>
        <v>0</v>
      </c>
      <c r="D44" s="247">
        <f t="shared" ref="D44:O44" si="25">SUM(D42:D43)</f>
        <v>0</v>
      </c>
      <c r="E44" s="247">
        <f t="shared" si="25"/>
        <v>0</v>
      </c>
      <c r="F44" s="247">
        <f t="shared" si="25"/>
        <v>0</v>
      </c>
      <c r="G44" s="247">
        <f t="shared" si="25"/>
        <v>0</v>
      </c>
      <c r="H44" s="247">
        <f t="shared" si="25"/>
        <v>0</v>
      </c>
      <c r="I44" s="247">
        <f t="shared" si="25"/>
        <v>0</v>
      </c>
      <c r="J44" s="247">
        <f t="shared" si="25"/>
        <v>0</v>
      </c>
      <c r="K44" s="247">
        <f t="shared" si="25"/>
        <v>0</v>
      </c>
      <c r="L44" s="247">
        <f t="shared" si="25"/>
        <v>0</v>
      </c>
      <c r="M44" s="247">
        <f t="shared" si="25"/>
        <v>0</v>
      </c>
      <c r="N44" s="247">
        <f t="shared" si="25"/>
        <v>0</v>
      </c>
      <c r="O44" s="247">
        <f t="shared" si="25"/>
        <v>0</v>
      </c>
    </row>
    <row r="45" spans="1:15" ht="15.75" thickTop="1"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</row>
    <row r="46" spans="1:15">
      <c r="A46" s="241" t="s">
        <v>217</v>
      </c>
      <c r="B46" s="242" t="s">
        <v>218</v>
      </c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</row>
    <row r="47" spans="1:15">
      <c r="A47" s="245" t="s">
        <v>225</v>
      </c>
      <c r="B47" s="249">
        <v>30</v>
      </c>
      <c r="C47" s="246">
        <f>+N7*1.2</f>
        <v>0</v>
      </c>
      <c r="D47" s="246">
        <f>C37*1.2</f>
        <v>0</v>
      </c>
      <c r="E47" s="246">
        <f>D37*1.2</f>
        <v>0</v>
      </c>
      <c r="F47" s="246">
        <f>E37*1.2</f>
        <v>0</v>
      </c>
      <c r="G47" s="246">
        <f>F37*1.2</f>
        <v>0</v>
      </c>
      <c r="H47" s="246">
        <f>G37*1.2</f>
        <v>0</v>
      </c>
      <c r="I47" s="246">
        <f>H37*1.2</f>
        <v>0</v>
      </c>
      <c r="J47" s="246">
        <f>I37*1.2</f>
        <v>0</v>
      </c>
      <c r="K47" s="246">
        <f>J37*1.2</f>
        <v>0</v>
      </c>
      <c r="L47" s="246">
        <f>K37*1.2</f>
        <v>0</v>
      </c>
      <c r="M47" s="246">
        <f>L37*1.2</f>
        <v>0</v>
      </c>
      <c r="N47" s="246">
        <f>M37*1.2</f>
        <v>0</v>
      </c>
      <c r="O47" s="246">
        <f>SUM(C47:N47)</f>
        <v>0</v>
      </c>
    </row>
    <row r="48" spans="1:15">
      <c r="A48" s="245" t="s">
        <v>226</v>
      </c>
      <c r="B48" s="249">
        <v>30</v>
      </c>
      <c r="C48" s="246">
        <f>+N8*1.2</f>
        <v>0</v>
      </c>
      <c r="D48" s="246">
        <f>C38*1.2</f>
        <v>0</v>
      </c>
      <c r="E48" s="246">
        <f>D38*1.2</f>
        <v>0</v>
      </c>
      <c r="F48" s="246">
        <f>E38*1.2</f>
        <v>0</v>
      </c>
      <c r="G48" s="246">
        <f>F38*1.2</f>
        <v>0</v>
      </c>
      <c r="H48" s="246">
        <f>G38*1.2</f>
        <v>0</v>
      </c>
      <c r="I48" s="246">
        <f>H38*1.2</f>
        <v>0</v>
      </c>
      <c r="J48" s="246">
        <f>I38*1.2</f>
        <v>0</v>
      </c>
      <c r="K48" s="246">
        <f>J38*1.2</f>
        <v>0</v>
      </c>
      <c r="L48" s="246">
        <f>K38*1.2</f>
        <v>0</v>
      </c>
      <c r="M48" s="246">
        <f>L38*1.2</f>
        <v>0</v>
      </c>
      <c r="N48" s="246">
        <f>M38*1.2</f>
        <v>0</v>
      </c>
      <c r="O48" s="246">
        <f>SUM(C48:N48)</f>
        <v>0</v>
      </c>
    </row>
    <row r="49" spans="1:15">
      <c r="A49" s="245" t="s">
        <v>302</v>
      </c>
      <c r="B49" s="249">
        <v>30</v>
      </c>
      <c r="C49" s="246">
        <f>+N9*1.2</f>
        <v>0</v>
      </c>
      <c r="D49" s="246">
        <f>C39*1.2</f>
        <v>0</v>
      </c>
      <c r="E49" s="246">
        <f>D39*1.2</f>
        <v>0</v>
      </c>
      <c r="F49" s="246">
        <f>E39*1.2</f>
        <v>0</v>
      </c>
      <c r="G49" s="246">
        <f>F39*1.2</f>
        <v>0</v>
      </c>
      <c r="H49" s="246">
        <f>G39*1.2</f>
        <v>0</v>
      </c>
      <c r="I49" s="246">
        <f>H39*1.2</f>
        <v>0</v>
      </c>
      <c r="J49" s="246">
        <f>I39*1.2</f>
        <v>0</v>
      </c>
      <c r="K49" s="246">
        <f>J39*1.2</f>
        <v>0</v>
      </c>
      <c r="L49" s="246">
        <f>K39*1.2</f>
        <v>0</v>
      </c>
      <c r="M49" s="246">
        <f>L39*1.2</f>
        <v>0</v>
      </c>
      <c r="N49" s="246">
        <f>M39*1.2</f>
        <v>0</v>
      </c>
      <c r="O49" s="246">
        <f>SUM(C49:N49)</f>
        <v>0</v>
      </c>
    </row>
    <row r="50" spans="1:15">
      <c r="A50" s="245" t="s">
        <v>215</v>
      </c>
      <c r="B50" s="249">
        <v>30</v>
      </c>
      <c r="C50" s="246">
        <f>+N10*1.2</f>
        <v>0</v>
      </c>
      <c r="D50" s="246">
        <f t="shared" ref="D50:N50" si="26">C40*1.2</f>
        <v>0</v>
      </c>
      <c r="E50" s="246">
        <f t="shared" si="26"/>
        <v>0</v>
      </c>
      <c r="F50" s="246">
        <f t="shared" si="26"/>
        <v>0</v>
      </c>
      <c r="G50" s="246">
        <f t="shared" si="26"/>
        <v>0</v>
      </c>
      <c r="H50" s="246">
        <f t="shared" si="26"/>
        <v>0</v>
      </c>
      <c r="I50" s="246">
        <f t="shared" si="26"/>
        <v>0</v>
      </c>
      <c r="J50" s="246">
        <f t="shared" si="26"/>
        <v>0</v>
      </c>
      <c r="K50" s="246">
        <f t="shared" si="26"/>
        <v>0</v>
      </c>
      <c r="L50" s="246">
        <f t="shared" si="26"/>
        <v>0</v>
      </c>
      <c r="M50" s="246">
        <f t="shared" si="26"/>
        <v>0</v>
      </c>
      <c r="N50" s="246">
        <f t="shared" si="26"/>
        <v>0</v>
      </c>
      <c r="O50" s="246">
        <f>SUM(C50:N50)</f>
        <v>0</v>
      </c>
    </row>
    <row r="51" spans="1:15" ht="15.75" thickBot="1">
      <c r="C51" s="247">
        <f>SUM(C47:C50)</f>
        <v>0</v>
      </c>
      <c r="D51" s="247">
        <f t="shared" ref="D51:O51" si="27">SUM(D47:D50)</f>
        <v>0</v>
      </c>
      <c r="E51" s="247">
        <f t="shared" si="27"/>
        <v>0</v>
      </c>
      <c r="F51" s="247">
        <f t="shared" si="27"/>
        <v>0</v>
      </c>
      <c r="G51" s="247">
        <f t="shared" si="27"/>
        <v>0</v>
      </c>
      <c r="H51" s="247">
        <f t="shared" si="27"/>
        <v>0</v>
      </c>
      <c r="I51" s="247">
        <f t="shared" si="27"/>
        <v>0</v>
      </c>
      <c r="J51" s="247">
        <f t="shared" si="27"/>
        <v>0</v>
      </c>
      <c r="K51" s="247">
        <f t="shared" si="27"/>
        <v>0</v>
      </c>
      <c r="L51" s="247">
        <f t="shared" si="27"/>
        <v>0</v>
      </c>
      <c r="M51" s="247">
        <f t="shared" si="27"/>
        <v>0</v>
      </c>
      <c r="N51" s="247">
        <f t="shared" si="27"/>
        <v>0</v>
      </c>
      <c r="O51" s="247">
        <f t="shared" si="27"/>
        <v>0</v>
      </c>
    </row>
    <row r="52" spans="1:15" ht="15.75" thickTop="1"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</row>
    <row r="53" spans="1:15">
      <c r="A53" s="245" t="s">
        <v>191</v>
      </c>
      <c r="C53" s="246">
        <f>SUM(N29)</f>
        <v>0</v>
      </c>
      <c r="D53" s="246">
        <f t="shared" ref="D53:N53" si="28">C57</f>
        <v>0</v>
      </c>
      <c r="E53" s="246">
        <f t="shared" si="28"/>
        <v>0</v>
      </c>
      <c r="F53" s="246">
        <f t="shared" si="28"/>
        <v>0</v>
      </c>
      <c r="G53" s="246">
        <f t="shared" si="28"/>
        <v>0</v>
      </c>
      <c r="H53" s="246">
        <f t="shared" si="28"/>
        <v>0</v>
      </c>
      <c r="I53" s="246">
        <f t="shared" si="28"/>
        <v>0</v>
      </c>
      <c r="J53" s="246">
        <f t="shared" si="28"/>
        <v>0</v>
      </c>
      <c r="K53" s="246">
        <f t="shared" si="28"/>
        <v>0</v>
      </c>
      <c r="L53" s="246">
        <f t="shared" si="28"/>
        <v>0</v>
      </c>
      <c r="M53" s="246">
        <f t="shared" si="28"/>
        <v>0</v>
      </c>
      <c r="N53" s="246">
        <f t="shared" si="28"/>
        <v>0</v>
      </c>
      <c r="O53" s="246">
        <f>C53</f>
        <v>0</v>
      </c>
    </row>
    <row r="54" spans="1:15" ht="15.75" thickBot="1">
      <c r="A54" s="245" t="s">
        <v>219</v>
      </c>
      <c r="C54" s="250">
        <f t="shared" ref="C54:O54" si="29">C44</f>
        <v>0</v>
      </c>
      <c r="D54" s="250">
        <f t="shared" si="29"/>
        <v>0</v>
      </c>
      <c r="E54" s="250">
        <f t="shared" si="29"/>
        <v>0</v>
      </c>
      <c r="F54" s="250">
        <f t="shared" si="29"/>
        <v>0</v>
      </c>
      <c r="G54" s="250">
        <f t="shared" si="29"/>
        <v>0</v>
      </c>
      <c r="H54" s="250">
        <f t="shared" si="29"/>
        <v>0</v>
      </c>
      <c r="I54" s="250">
        <f t="shared" si="29"/>
        <v>0</v>
      </c>
      <c r="J54" s="250">
        <f t="shared" si="29"/>
        <v>0</v>
      </c>
      <c r="K54" s="250">
        <f t="shared" si="29"/>
        <v>0</v>
      </c>
      <c r="L54" s="250">
        <f t="shared" si="29"/>
        <v>0</v>
      </c>
      <c r="M54" s="250">
        <f t="shared" si="29"/>
        <v>0</v>
      </c>
      <c r="N54" s="250">
        <f t="shared" si="29"/>
        <v>0</v>
      </c>
      <c r="O54" s="250">
        <f t="shared" si="29"/>
        <v>0</v>
      </c>
    </row>
    <row r="55" spans="1:15">
      <c r="C55" s="246">
        <f>SUM(C53:C54)</f>
        <v>0</v>
      </c>
      <c r="D55" s="246">
        <f t="shared" ref="D55:O55" si="30">SUM(D53:D54)</f>
        <v>0</v>
      </c>
      <c r="E55" s="246">
        <f t="shared" si="30"/>
        <v>0</v>
      </c>
      <c r="F55" s="246">
        <f t="shared" si="30"/>
        <v>0</v>
      </c>
      <c r="G55" s="246">
        <f t="shared" si="30"/>
        <v>0</v>
      </c>
      <c r="H55" s="246">
        <f t="shared" si="30"/>
        <v>0</v>
      </c>
      <c r="I55" s="246">
        <f t="shared" si="30"/>
        <v>0</v>
      </c>
      <c r="J55" s="246">
        <f t="shared" si="30"/>
        <v>0</v>
      </c>
      <c r="K55" s="246">
        <f t="shared" si="30"/>
        <v>0</v>
      </c>
      <c r="L55" s="246">
        <f t="shared" si="30"/>
        <v>0</v>
      </c>
      <c r="M55" s="246">
        <f t="shared" si="30"/>
        <v>0</v>
      </c>
      <c r="N55" s="246">
        <f t="shared" si="30"/>
        <v>0</v>
      </c>
      <c r="O55" s="246">
        <f t="shared" si="30"/>
        <v>0</v>
      </c>
    </row>
    <row r="56" spans="1:15">
      <c r="A56" s="245" t="s">
        <v>217</v>
      </c>
      <c r="C56" s="246">
        <f>-C51</f>
        <v>0</v>
      </c>
      <c r="D56" s="246">
        <f t="shared" ref="D56:O56" si="31">-D51</f>
        <v>0</v>
      </c>
      <c r="E56" s="246">
        <f t="shared" si="31"/>
        <v>0</v>
      </c>
      <c r="F56" s="246">
        <f t="shared" si="31"/>
        <v>0</v>
      </c>
      <c r="G56" s="246">
        <f t="shared" si="31"/>
        <v>0</v>
      </c>
      <c r="H56" s="246">
        <f t="shared" si="31"/>
        <v>0</v>
      </c>
      <c r="I56" s="246">
        <f t="shared" si="31"/>
        <v>0</v>
      </c>
      <c r="J56" s="246">
        <f t="shared" si="31"/>
        <v>0</v>
      </c>
      <c r="K56" s="246">
        <f t="shared" si="31"/>
        <v>0</v>
      </c>
      <c r="L56" s="246">
        <f t="shared" si="31"/>
        <v>0</v>
      </c>
      <c r="M56" s="246">
        <f t="shared" si="31"/>
        <v>0</v>
      </c>
      <c r="N56" s="246">
        <f t="shared" si="31"/>
        <v>0</v>
      </c>
      <c r="O56" s="246">
        <f t="shared" si="31"/>
        <v>0</v>
      </c>
    </row>
    <row r="57" spans="1:15" ht="15.75" thickBot="1">
      <c r="A57" s="245" t="s">
        <v>193</v>
      </c>
      <c r="C57" s="247">
        <f>SUM(C55:C56)</f>
        <v>0</v>
      </c>
      <c r="D57" s="247">
        <f t="shared" ref="D57:O57" si="32">SUM(D55:D56)</f>
        <v>0</v>
      </c>
      <c r="E57" s="247">
        <f t="shared" si="32"/>
        <v>0</v>
      </c>
      <c r="F57" s="247">
        <f t="shared" si="32"/>
        <v>0</v>
      </c>
      <c r="G57" s="247">
        <f t="shared" si="32"/>
        <v>0</v>
      </c>
      <c r="H57" s="247">
        <f t="shared" si="32"/>
        <v>0</v>
      </c>
      <c r="I57" s="247">
        <f t="shared" si="32"/>
        <v>0</v>
      </c>
      <c r="J57" s="247">
        <f t="shared" si="32"/>
        <v>0</v>
      </c>
      <c r="K57" s="247">
        <f t="shared" si="32"/>
        <v>0</v>
      </c>
      <c r="L57" s="247">
        <f t="shared" si="32"/>
        <v>0</v>
      </c>
      <c r="M57" s="247">
        <f t="shared" si="32"/>
        <v>0</v>
      </c>
      <c r="N57" s="247">
        <f t="shared" si="32"/>
        <v>0</v>
      </c>
      <c r="O57" s="247">
        <f t="shared" si="32"/>
        <v>0</v>
      </c>
    </row>
    <row r="58" spans="1:15" ht="15.75" thickTop="1"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1"/>
  <sheetViews>
    <sheetView topLeftCell="A33" workbookViewId="0">
      <selection activeCell="C83" sqref="C83"/>
    </sheetView>
  </sheetViews>
  <sheetFormatPr defaultRowHeight="15"/>
  <cols>
    <col min="1" max="1" width="22" style="245" customWidth="1"/>
    <col min="2" max="2" width="11.125" style="245" bestFit="1" customWidth="1"/>
    <col min="3" max="14" width="9" style="245"/>
    <col min="15" max="15" width="9.125" style="245" bestFit="1" customWidth="1"/>
    <col min="16" max="16384" width="9" style="245"/>
  </cols>
  <sheetData>
    <row r="1" spans="1:19">
      <c r="A1" s="241"/>
      <c r="B1" s="241"/>
    </row>
    <row r="3" spans="1:19">
      <c r="A3" s="241" t="s">
        <v>187</v>
      </c>
      <c r="B3" s="242" t="s">
        <v>213</v>
      </c>
      <c r="C3" s="243" t="s">
        <v>45</v>
      </c>
      <c r="D3" s="243" t="s">
        <v>46</v>
      </c>
      <c r="E3" s="243" t="s">
        <v>47</v>
      </c>
      <c r="F3" s="243" t="s">
        <v>48</v>
      </c>
      <c r="G3" s="243" t="s">
        <v>49</v>
      </c>
      <c r="H3" s="243" t="s">
        <v>50</v>
      </c>
      <c r="I3" s="243" t="s">
        <v>51</v>
      </c>
      <c r="J3" s="243" t="s">
        <v>52</v>
      </c>
      <c r="K3" s="243" t="s">
        <v>53</v>
      </c>
      <c r="L3" s="243" t="s">
        <v>54</v>
      </c>
      <c r="M3" s="243" t="s">
        <v>55</v>
      </c>
      <c r="N3" s="243" t="s">
        <v>56</v>
      </c>
      <c r="O3" s="242" t="s">
        <v>93</v>
      </c>
    </row>
    <row r="4" spans="1:19">
      <c r="A4" s="241" t="s">
        <v>221</v>
      </c>
      <c r="B4" s="241"/>
    </row>
    <row r="6" spans="1:19">
      <c r="A6" s="241" t="s">
        <v>214</v>
      </c>
      <c r="B6" s="241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</row>
    <row r="7" spans="1:19">
      <c r="A7" s="244" t="s">
        <v>283</v>
      </c>
      <c r="B7" s="241"/>
      <c r="C7" s="246">
        <f>+'PS Assumptions'!F10</f>
        <v>0</v>
      </c>
      <c r="D7" s="246">
        <f>+'PS Assumptions'!H10</f>
        <v>0</v>
      </c>
      <c r="E7" s="246">
        <f>+'PS Assumptions'!J10</f>
        <v>0</v>
      </c>
      <c r="F7" s="246">
        <f>+'PS Assumptions'!L10</f>
        <v>0</v>
      </c>
      <c r="G7" s="246">
        <f>+'PS Assumptions'!N10</f>
        <v>0</v>
      </c>
      <c r="H7" s="246">
        <f>+'PS Assumptions'!P10</f>
        <v>0</v>
      </c>
      <c r="I7" s="246">
        <f>+'PS Assumptions'!R10</f>
        <v>0</v>
      </c>
      <c r="J7" s="246">
        <f>+'PS Assumptions'!T10</f>
        <v>0</v>
      </c>
      <c r="K7" s="246">
        <f>+'PS Assumptions'!V10</f>
        <v>0</v>
      </c>
      <c r="L7" s="246">
        <f>+'PS Assumptions'!X10</f>
        <v>0</v>
      </c>
      <c r="M7" s="246">
        <f>+'PS Assumptions'!Z10</f>
        <v>0</v>
      </c>
      <c r="N7" s="246">
        <f>+'PS Assumptions'!AB10</f>
        <v>0</v>
      </c>
      <c r="O7" s="246">
        <f t="shared" ref="O7:O17" si="0">SUM(C7:N7)</f>
        <v>0</v>
      </c>
      <c r="P7" s="246"/>
      <c r="Q7" s="246"/>
      <c r="R7" s="246"/>
      <c r="S7" s="246"/>
    </row>
    <row r="8" spans="1:19">
      <c r="A8" s="244" t="s">
        <v>284</v>
      </c>
      <c r="B8" s="241"/>
      <c r="C8" s="246">
        <f>+'PS Assumptions'!F11</f>
        <v>0</v>
      </c>
      <c r="D8" s="246">
        <f>+'PS Assumptions'!H11</f>
        <v>0</v>
      </c>
      <c r="E8" s="246">
        <f>+'PS Assumptions'!J11</f>
        <v>0</v>
      </c>
      <c r="F8" s="246">
        <f>+'PS Assumptions'!L11</f>
        <v>0</v>
      </c>
      <c r="G8" s="246">
        <f>+'PS Assumptions'!N11</f>
        <v>0</v>
      </c>
      <c r="H8" s="246">
        <f>+'PS Assumptions'!P11</f>
        <v>0</v>
      </c>
      <c r="I8" s="246">
        <f>+'PS Assumptions'!R11</f>
        <v>0</v>
      </c>
      <c r="J8" s="246">
        <f>+'PS Assumptions'!T11</f>
        <v>0</v>
      </c>
      <c r="K8" s="246">
        <f>+'PS Assumptions'!V11</f>
        <v>0</v>
      </c>
      <c r="L8" s="246">
        <f>+'PS Assumptions'!X11</f>
        <v>0</v>
      </c>
      <c r="M8" s="246">
        <f>+'PS Assumptions'!Z11</f>
        <v>0</v>
      </c>
      <c r="N8" s="246">
        <f>+'PS Assumptions'!AB11</f>
        <v>0</v>
      </c>
      <c r="O8" s="246">
        <f t="shared" si="0"/>
        <v>0</v>
      </c>
      <c r="P8" s="246"/>
      <c r="Q8" s="246"/>
      <c r="R8" s="246"/>
      <c r="S8" s="246"/>
    </row>
    <row r="9" spans="1:19">
      <c r="A9" s="244" t="s">
        <v>227</v>
      </c>
      <c r="B9" s="241"/>
      <c r="C9" s="246">
        <f>+'PS Assumptions'!F12</f>
        <v>0</v>
      </c>
      <c r="D9" s="246">
        <f>+'PS Assumptions'!H12</f>
        <v>0</v>
      </c>
      <c r="E9" s="246">
        <f>+'PS Assumptions'!J12</f>
        <v>0</v>
      </c>
      <c r="F9" s="246">
        <f>+'PS Assumptions'!L12</f>
        <v>0</v>
      </c>
      <c r="G9" s="246">
        <f>+'PS Assumptions'!N12</f>
        <v>0</v>
      </c>
      <c r="H9" s="246">
        <f>+'PS Assumptions'!P12</f>
        <v>0</v>
      </c>
      <c r="I9" s="246">
        <f>+'PS Assumptions'!R12</f>
        <v>0</v>
      </c>
      <c r="J9" s="246">
        <f>+'PS Assumptions'!T12</f>
        <v>0</v>
      </c>
      <c r="K9" s="246">
        <f>+'PS Assumptions'!V12</f>
        <v>0</v>
      </c>
      <c r="L9" s="246">
        <f>+'PS Assumptions'!X12</f>
        <v>0</v>
      </c>
      <c r="M9" s="246">
        <f>+'PS Assumptions'!Z12</f>
        <v>0</v>
      </c>
      <c r="N9" s="246">
        <f>+'PS Assumptions'!AB12</f>
        <v>0</v>
      </c>
      <c r="O9" s="246">
        <f t="shared" si="0"/>
        <v>0</v>
      </c>
      <c r="P9" s="246"/>
      <c r="Q9" s="246"/>
      <c r="R9" s="246"/>
      <c r="S9" s="246"/>
    </row>
    <row r="10" spans="1:19">
      <c r="A10" s="245" t="s">
        <v>228</v>
      </c>
      <c r="B10" s="241"/>
      <c r="C10" s="246">
        <f>+'PS Assumptions'!F13</f>
        <v>0</v>
      </c>
      <c r="D10" s="246">
        <f>+'PS Assumptions'!H13</f>
        <v>0</v>
      </c>
      <c r="E10" s="246">
        <f>+'PS Assumptions'!J13</f>
        <v>0</v>
      </c>
      <c r="F10" s="246">
        <f>+'PS Assumptions'!L13</f>
        <v>0</v>
      </c>
      <c r="G10" s="246">
        <f>+'PS Assumptions'!N13</f>
        <v>0</v>
      </c>
      <c r="H10" s="246">
        <f>+'PS Assumptions'!P13</f>
        <v>0</v>
      </c>
      <c r="I10" s="246">
        <f>+'PS Assumptions'!R13</f>
        <v>0</v>
      </c>
      <c r="J10" s="246">
        <f>+'PS Assumptions'!T13</f>
        <v>0</v>
      </c>
      <c r="K10" s="246">
        <f>+'PS Assumptions'!V13</f>
        <v>0</v>
      </c>
      <c r="L10" s="246">
        <f>+'PS Assumptions'!X13</f>
        <v>0</v>
      </c>
      <c r="M10" s="246">
        <f>+'PS Assumptions'!Z13</f>
        <v>0</v>
      </c>
      <c r="N10" s="246">
        <f>+'PS Assumptions'!AB13</f>
        <v>0</v>
      </c>
      <c r="O10" s="246">
        <f t="shared" si="0"/>
        <v>0</v>
      </c>
      <c r="P10" s="246"/>
      <c r="Q10" s="246"/>
      <c r="R10" s="246"/>
      <c r="S10" s="246"/>
    </row>
    <row r="11" spans="1:19">
      <c r="A11" s="245" t="s">
        <v>28</v>
      </c>
      <c r="B11" s="241"/>
      <c r="C11" s="246">
        <f>+'PS Assumptions'!F14</f>
        <v>0</v>
      </c>
      <c r="D11" s="246">
        <f>+'PS Assumptions'!H14</f>
        <v>0</v>
      </c>
      <c r="E11" s="246">
        <f>+'PS Assumptions'!J14</f>
        <v>0</v>
      </c>
      <c r="F11" s="246">
        <f>+'PS Assumptions'!L14</f>
        <v>0</v>
      </c>
      <c r="G11" s="246">
        <f>+'PS Assumptions'!N14</f>
        <v>0</v>
      </c>
      <c r="H11" s="246">
        <f>+'PS Assumptions'!P14</f>
        <v>0</v>
      </c>
      <c r="I11" s="246">
        <f>+'PS Assumptions'!R14</f>
        <v>0</v>
      </c>
      <c r="J11" s="246">
        <f>+'PS Assumptions'!T14</f>
        <v>0</v>
      </c>
      <c r="K11" s="246">
        <f>+'PS Assumptions'!V14</f>
        <v>0</v>
      </c>
      <c r="L11" s="246">
        <f>+'PS Assumptions'!X14</f>
        <v>0</v>
      </c>
      <c r="M11" s="246">
        <f>+'PS Assumptions'!Z14</f>
        <v>0</v>
      </c>
      <c r="N11" s="246">
        <f>+'PS Assumptions'!AB14</f>
        <v>0</v>
      </c>
      <c r="O11" s="246">
        <f t="shared" si="0"/>
        <v>0</v>
      </c>
      <c r="P11" s="246"/>
      <c r="Q11" s="246"/>
      <c r="R11" s="246"/>
      <c r="S11" s="246"/>
    </row>
    <row r="12" spans="1:19">
      <c r="A12" s="245" t="s">
        <v>147</v>
      </c>
      <c r="B12" s="241"/>
      <c r="C12" s="246">
        <f>+'PA Assumptions'!F12+'PA Assumptions'!F13</f>
        <v>0</v>
      </c>
      <c r="D12" s="246">
        <f>+'PA Assumptions'!H12+'PA Assumptions'!H13</f>
        <v>0</v>
      </c>
      <c r="E12" s="246">
        <f>+'PA Assumptions'!J12+'PA Assumptions'!J13</f>
        <v>0</v>
      </c>
      <c r="F12" s="246">
        <f>+'PA Assumptions'!L12+'PA Assumptions'!L13</f>
        <v>0</v>
      </c>
      <c r="G12" s="246">
        <f>+'PA Assumptions'!N12+'PA Assumptions'!N13</f>
        <v>0</v>
      </c>
      <c r="H12" s="246">
        <f>+'PA Assumptions'!P12+'PA Assumptions'!P13</f>
        <v>0</v>
      </c>
      <c r="I12" s="246">
        <f>+'PA Assumptions'!R12+'PA Assumptions'!R13</f>
        <v>0</v>
      </c>
      <c r="J12" s="246">
        <f>+'PA Assumptions'!T12+'PA Assumptions'!T13</f>
        <v>0</v>
      </c>
      <c r="K12" s="246">
        <f>+'PA Assumptions'!V12+'PA Assumptions'!V13</f>
        <v>0</v>
      </c>
      <c r="L12" s="246">
        <f>+'PA Assumptions'!X12+'PA Assumptions'!X13</f>
        <v>0</v>
      </c>
      <c r="M12" s="246">
        <f>+'PA Assumptions'!Z12+'PA Assumptions'!Z13</f>
        <v>0</v>
      </c>
      <c r="N12" s="246">
        <f>+'PA Assumptions'!AB12+'PA Assumptions'!AB13</f>
        <v>0</v>
      </c>
      <c r="O12" s="246">
        <f t="shared" si="0"/>
        <v>0</v>
      </c>
      <c r="P12" s="246"/>
      <c r="Q12" s="246"/>
      <c r="R12" s="246"/>
      <c r="S12" s="246"/>
    </row>
    <row r="13" spans="1:19">
      <c r="A13" s="245" t="s">
        <v>229</v>
      </c>
      <c r="B13" s="241"/>
      <c r="C13" s="246">
        <f>+'PA Assumptions'!F14+'PA Assumptions'!F17</f>
        <v>0</v>
      </c>
      <c r="D13" s="246">
        <f>+'PA Assumptions'!H14+'PA Assumptions'!H17</f>
        <v>0</v>
      </c>
      <c r="E13" s="246">
        <f>+'PA Assumptions'!J14+'PA Assumptions'!J17</f>
        <v>0</v>
      </c>
      <c r="F13" s="246">
        <f>+'PA Assumptions'!L14+'PA Assumptions'!L17</f>
        <v>0</v>
      </c>
      <c r="G13" s="246">
        <f>+'PA Assumptions'!N14+'PA Assumptions'!N17</f>
        <v>0</v>
      </c>
      <c r="H13" s="246">
        <f>+'PA Assumptions'!P14+'PA Assumptions'!P17</f>
        <v>0</v>
      </c>
      <c r="I13" s="246">
        <f>+'PA Assumptions'!R14+'PA Assumptions'!R17</f>
        <v>0</v>
      </c>
      <c r="J13" s="246">
        <f>+'PA Assumptions'!T14+'PA Assumptions'!T17</f>
        <v>0</v>
      </c>
      <c r="K13" s="246">
        <f>+'PA Assumptions'!V14+'PA Assumptions'!V17</f>
        <v>0</v>
      </c>
      <c r="L13" s="246">
        <f>+'PA Assumptions'!X14+'PA Assumptions'!X17</f>
        <v>0</v>
      </c>
      <c r="M13" s="246">
        <f>+'PA Assumptions'!Z14+'PA Assumptions'!Z17</f>
        <v>0</v>
      </c>
      <c r="N13" s="246">
        <f>+'PA Assumptions'!AB14+'PA Assumptions'!AB17</f>
        <v>0</v>
      </c>
      <c r="O13" s="246">
        <f t="shared" si="0"/>
        <v>0</v>
      </c>
      <c r="P13" s="246"/>
      <c r="Q13" s="246"/>
      <c r="R13" s="246"/>
      <c r="S13" s="246"/>
    </row>
    <row r="14" spans="1:19">
      <c r="A14" s="245" t="s">
        <v>230</v>
      </c>
      <c r="B14" s="241"/>
      <c r="C14" s="246">
        <f>+'PA Assumptions'!F15+'PA Assumptions'!F16</f>
        <v>0</v>
      </c>
      <c r="D14" s="246">
        <f>+'PA Assumptions'!H15+'PA Assumptions'!H16</f>
        <v>0</v>
      </c>
      <c r="E14" s="246">
        <f>+'PA Assumptions'!J15+'PA Assumptions'!J16</f>
        <v>0</v>
      </c>
      <c r="F14" s="246">
        <f>+'PA Assumptions'!L15+'PA Assumptions'!L16</f>
        <v>0</v>
      </c>
      <c r="G14" s="246">
        <f>+'PA Assumptions'!N15+'PA Assumptions'!N16</f>
        <v>0</v>
      </c>
      <c r="H14" s="246">
        <f>+'PA Assumptions'!P15+'PA Assumptions'!P16</f>
        <v>0</v>
      </c>
      <c r="I14" s="246">
        <f>+'PA Assumptions'!R15+'PA Assumptions'!R16</f>
        <v>0</v>
      </c>
      <c r="J14" s="246">
        <f>+'PA Assumptions'!T15+'PA Assumptions'!T16</f>
        <v>0</v>
      </c>
      <c r="K14" s="246">
        <f>+'PA Assumptions'!V15+'PA Assumptions'!V16</f>
        <v>0</v>
      </c>
      <c r="L14" s="246">
        <f>+'PA Assumptions'!X15+'PA Assumptions'!X16</f>
        <v>0</v>
      </c>
      <c r="M14" s="246">
        <f>+'PA Assumptions'!Z15+'PA Assumptions'!Z16</f>
        <v>0</v>
      </c>
      <c r="N14" s="246">
        <f>+'PA Assumptions'!AB15+'PA Assumptions'!AB16</f>
        <v>0</v>
      </c>
      <c r="O14" s="246">
        <f t="shared" si="0"/>
        <v>0</v>
      </c>
      <c r="P14" s="246"/>
      <c r="Q14" s="246"/>
      <c r="R14" s="246"/>
      <c r="S14" s="246"/>
    </row>
    <row r="15" spans="1:19">
      <c r="A15" s="245" t="s">
        <v>303</v>
      </c>
      <c r="B15" s="241"/>
      <c r="C15" s="246">
        <f>SUM('PT Assumptions'!F12:F14)</f>
        <v>0</v>
      </c>
      <c r="D15" s="246">
        <f>SUM('PT Assumptions'!H12:H14)</f>
        <v>0</v>
      </c>
      <c r="E15" s="246">
        <f>SUM('PT Assumptions'!J12:J14)</f>
        <v>0</v>
      </c>
      <c r="F15" s="246">
        <f>SUM('PT Assumptions'!L12:L14)</f>
        <v>0</v>
      </c>
      <c r="G15" s="246">
        <f>SUM('PT Assumptions'!N12:N14)</f>
        <v>0</v>
      </c>
      <c r="H15" s="246">
        <f>SUM('PT Assumptions'!P12:P14)</f>
        <v>0</v>
      </c>
      <c r="I15" s="246">
        <f>SUM('PT Assumptions'!R12:R14)</f>
        <v>0</v>
      </c>
      <c r="J15" s="246">
        <f>SUM('PT Assumptions'!T12:T14)</f>
        <v>0</v>
      </c>
      <c r="K15" s="246">
        <f>SUM('PT Assumptions'!V12:V14)</f>
        <v>0</v>
      </c>
      <c r="L15" s="246">
        <f>SUM('PT Assumptions'!X12:X14)</f>
        <v>0</v>
      </c>
      <c r="M15" s="246">
        <f>SUM('PT Assumptions'!Z12:Z14)</f>
        <v>0</v>
      </c>
      <c r="N15" s="246">
        <f>SUM('PT Assumptions'!AB12:AB14)</f>
        <v>0</v>
      </c>
      <c r="O15" s="246">
        <f t="shared" si="0"/>
        <v>0</v>
      </c>
      <c r="P15" s="246"/>
      <c r="Q15" s="246"/>
      <c r="R15" s="246"/>
      <c r="S15" s="246"/>
    </row>
    <row r="16" spans="1:19">
      <c r="A16" s="245" t="s">
        <v>298</v>
      </c>
      <c r="B16" s="241"/>
      <c r="C16" s="246">
        <f>SUM('PT Assumptions'!F15:F17)</f>
        <v>0</v>
      </c>
      <c r="D16" s="246">
        <f>SUM('PT Assumptions'!H15:H17)</f>
        <v>0</v>
      </c>
      <c r="E16" s="246">
        <f>SUM('PT Assumptions'!J15:J17)</f>
        <v>0</v>
      </c>
      <c r="F16" s="246">
        <f>SUM('PT Assumptions'!L15:L17)</f>
        <v>0</v>
      </c>
      <c r="G16" s="246">
        <f>SUM('PT Assumptions'!N15:N17)</f>
        <v>0</v>
      </c>
      <c r="H16" s="246">
        <f>SUM('PT Assumptions'!P15:P17)</f>
        <v>0</v>
      </c>
      <c r="I16" s="246">
        <f>SUM('PT Assumptions'!R15:R17)</f>
        <v>0</v>
      </c>
      <c r="J16" s="246">
        <f>SUM('PT Assumptions'!T15:T17)</f>
        <v>0</v>
      </c>
      <c r="K16" s="246">
        <f>SUM('PT Assumptions'!V15:V17)</f>
        <v>0</v>
      </c>
      <c r="L16" s="246">
        <f>SUM('PT Assumptions'!X15:X17)</f>
        <v>0</v>
      </c>
      <c r="M16" s="246">
        <f>SUM('PT Assumptions'!Z15:Z17)</f>
        <v>0</v>
      </c>
      <c r="N16" s="246">
        <f>SUM('PT Assumptions'!AB15:AB17)</f>
        <v>0</v>
      </c>
      <c r="O16" s="246">
        <f t="shared" si="0"/>
        <v>0</v>
      </c>
      <c r="P16" s="246"/>
      <c r="Q16" s="246"/>
      <c r="R16" s="246"/>
      <c r="S16" s="246"/>
    </row>
    <row r="17" spans="1:19">
      <c r="A17" s="245" t="s">
        <v>296</v>
      </c>
      <c r="B17" s="241"/>
      <c r="C17" s="246">
        <f>+'PT Assumptions'!F18</f>
        <v>0</v>
      </c>
      <c r="D17" s="246">
        <f>+'PT Assumptions'!H18</f>
        <v>0</v>
      </c>
      <c r="E17" s="246">
        <f>+'PT Assumptions'!J18</f>
        <v>0</v>
      </c>
      <c r="F17" s="246">
        <f>+'PT Assumptions'!L18</f>
        <v>0</v>
      </c>
      <c r="G17" s="246">
        <f>+'PT Assumptions'!N18</f>
        <v>0</v>
      </c>
      <c r="H17" s="246">
        <f>+'PT Assumptions'!P18</f>
        <v>0</v>
      </c>
      <c r="I17" s="246">
        <f>+'PT Assumptions'!R18</f>
        <v>0</v>
      </c>
      <c r="J17" s="246">
        <f>+'PT Assumptions'!T18</f>
        <v>0</v>
      </c>
      <c r="K17" s="246">
        <f>+'PT Assumptions'!V18</f>
        <v>0</v>
      </c>
      <c r="L17" s="246">
        <f>+'PT Assumptions'!X18</f>
        <v>0</v>
      </c>
      <c r="M17" s="246">
        <f>+'PT Assumptions'!Z18</f>
        <v>0</v>
      </c>
      <c r="N17" s="246">
        <f>+'PT Assumptions'!AB18</f>
        <v>0</v>
      </c>
      <c r="O17" s="246">
        <f t="shared" si="0"/>
        <v>0</v>
      </c>
      <c r="P17" s="246"/>
      <c r="Q17" s="246"/>
      <c r="R17" s="246"/>
      <c r="S17" s="246"/>
    </row>
    <row r="18" spans="1:19"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</row>
    <row r="19" spans="1:19">
      <c r="C19" s="248">
        <f t="shared" ref="C19:O19" si="1">SUM(C7:C18)</f>
        <v>0</v>
      </c>
      <c r="D19" s="248">
        <f t="shared" si="1"/>
        <v>0</v>
      </c>
      <c r="E19" s="248">
        <f t="shared" si="1"/>
        <v>0</v>
      </c>
      <c r="F19" s="248">
        <f t="shared" si="1"/>
        <v>0</v>
      </c>
      <c r="G19" s="248">
        <f t="shared" si="1"/>
        <v>0</v>
      </c>
      <c r="H19" s="248">
        <f t="shared" si="1"/>
        <v>0</v>
      </c>
      <c r="I19" s="248">
        <f t="shared" si="1"/>
        <v>0</v>
      </c>
      <c r="J19" s="248">
        <f t="shared" si="1"/>
        <v>0</v>
      </c>
      <c r="K19" s="248">
        <f t="shared" si="1"/>
        <v>0</v>
      </c>
      <c r="L19" s="248">
        <f t="shared" si="1"/>
        <v>0</v>
      </c>
      <c r="M19" s="248">
        <f t="shared" si="1"/>
        <v>0</v>
      </c>
      <c r="N19" s="248">
        <f t="shared" si="1"/>
        <v>0</v>
      </c>
      <c r="O19" s="248">
        <f t="shared" si="1"/>
        <v>0</v>
      </c>
      <c r="P19" s="246"/>
      <c r="Q19" s="246"/>
      <c r="R19" s="246"/>
      <c r="S19" s="246"/>
    </row>
    <row r="20" spans="1:19">
      <c r="A20" s="245" t="s">
        <v>216</v>
      </c>
      <c r="C20" s="246">
        <f>C19*20%</f>
        <v>0</v>
      </c>
      <c r="D20" s="246">
        <f>D19*20%</f>
        <v>0</v>
      </c>
      <c r="E20" s="246">
        <f t="shared" ref="E20:N20" si="2">E19*20%</f>
        <v>0</v>
      </c>
      <c r="F20" s="246">
        <f t="shared" si="2"/>
        <v>0</v>
      </c>
      <c r="G20" s="246">
        <f t="shared" si="2"/>
        <v>0</v>
      </c>
      <c r="H20" s="246">
        <f t="shared" si="2"/>
        <v>0</v>
      </c>
      <c r="I20" s="246">
        <f t="shared" si="2"/>
        <v>0</v>
      </c>
      <c r="J20" s="246">
        <f t="shared" si="2"/>
        <v>0</v>
      </c>
      <c r="K20" s="246">
        <f t="shared" si="2"/>
        <v>0</v>
      </c>
      <c r="L20" s="246">
        <f t="shared" si="2"/>
        <v>0</v>
      </c>
      <c r="M20" s="246">
        <f t="shared" si="2"/>
        <v>0</v>
      </c>
      <c r="N20" s="246">
        <f t="shared" si="2"/>
        <v>0</v>
      </c>
      <c r="O20" s="246">
        <f>SUM(C20:N20)</f>
        <v>0</v>
      </c>
      <c r="P20" s="246"/>
      <c r="Q20" s="246"/>
      <c r="R20" s="246"/>
      <c r="S20" s="246"/>
    </row>
    <row r="21" spans="1:19" ht="15.75" thickBot="1">
      <c r="C21" s="247">
        <f>SUM(C19:C20)</f>
        <v>0</v>
      </c>
      <c r="D21" s="247">
        <f t="shared" ref="D21:N21" si="3">SUM(D19:D20)</f>
        <v>0</v>
      </c>
      <c r="E21" s="247">
        <f t="shared" si="3"/>
        <v>0</v>
      </c>
      <c r="F21" s="247">
        <f t="shared" si="3"/>
        <v>0</v>
      </c>
      <c r="G21" s="247">
        <f t="shared" si="3"/>
        <v>0</v>
      </c>
      <c r="H21" s="247">
        <f t="shared" si="3"/>
        <v>0</v>
      </c>
      <c r="I21" s="247">
        <f t="shared" si="3"/>
        <v>0</v>
      </c>
      <c r="J21" s="247">
        <f t="shared" si="3"/>
        <v>0</v>
      </c>
      <c r="K21" s="247">
        <f t="shared" si="3"/>
        <v>0</v>
      </c>
      <c r="L21" s="247">
        <f t="shared" si="3"/>
        <v>0</v>
      </c>
      <c r="M21" s="247">
        <f t="shared" si="3"/>
        <v>0</v>
      </c>
      <c r="N21" s="247">
        <f t="shared" si="3"/>
        <v>0</v>
      </c>
      <c r="O21" s="247">
        <f>SUM(O19:O20)</f>
        <v>0</v>
      </c>
      <c r="P21" s="246"/>
      <c r="Q21" s="246"/>
      <c r="R21" s="246"/>
      <c r="S21" s="246"/>
    </row>
    <row r="22" spans="1:19" ht="15.75" thickTop="1"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</row>
    <row r="23" spans="1:19">
      <c r="A23" s="241" t="s">
        <v>220</v>
      </c>
      <c r="B23" s="242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</row>
    <row r="24" spans="1:19">
      <c r="A24" s="244" t="s">
        <v>283</v>
      </c>
      <c r="B24" s="249" t="s">
        <v>308</v>
      </c>
      <c r="E24" s="246">
        <f>+C7*1.2</f>
        <v>0</v>
      </c>
      <c r="F24" s="246">
        <f>+D7*1.2</f>
        <v>0</v>
      </c>
      <c r="G24" s="246">
        <f>+E7*1.2</f>
        <v>0</v>
      </c>
      <c r="H24" s="246">
        <f>+F7*1.2</f>
        <v>0</v>
      </c>
      <c r="I24" s="246">
        <f>+G7*1.2</f>
        <v>0</v>
      </c>
      <c r="J24" s="246">
        <f>+H7*1.2</f>
        <v>0</v>
      </c>
      <c r="K24" s="246">
        <f>+I7*1.2</f>
        <v>0</v>
      </c>
      <c r="L24" s="246">
        <f>+J7*1.2</f>
        <v>0</v>
      </c>
      <c r="M24" s="246">
        <f>+K7*1.2</f>
        <v>0</v>
      </c>
      <c r="N24" s="246">
        <f>+L7*1.2</f>
        <v>0</v>
      </c>
      <c r="O24" s="246">
        <f>SUM(C24:N24)</f>
        <v>0</v>
      </c>
      <c r="P24" s="246"/>
      <c r="Q24" s="246" t="s">
        <v>309</v>
      </c>
      <c r="R24" s="246"/>
      <c r="S24" s="246"/>
    </row>
    <row r="25" spans="1:19">
      <c r="A25" s="244" t="s">
        <v>284</v>
      </c>
      <c r="B25" s="249" t="s">
        <v>308</v>
      </c>
      <c r="E25" s="246">
        <f>+C8*1.2</f>
        <v>0</v>
      </c>
      <c r="F25" s="246">
        <f>+D8*1.2</f>
        <v>0</v>
      </c>
      <c r="G25" s="246">
        <f>+E8*1.2</f>
        <v>0</v>
      </c>
      <c r="H25" s="246">
        <f>+F8*1.2</f>
        <v>0</v>
      </c>
      <c r="I25" s="246">
        <f>+G8*1.2</f>
        <v>0</v>
      </c>
      <c r="J25" s="246">
        <f>+H8*1.2</f>
        <v>0</v>
      </c>
      <c r="K25" s="246">
        <f>+I8*1.2</f>
        <v>0</v>
      </c>
      <c r="L25" s="246">
        <f>+J8*1.2</f>
        <v>0</v>
      </c>
      <c r="M25" s="246">
        <f>+K8*1.2</f>
        <v>0</v>
      </c>
      <c r="N25" s="246">
        <f>+L8*1.2</f>
        <v>0</v>
      </c>
      <c r="O25" s="246">
        <f>SUM(C25:N25)</f>
        <v>0</v>
      </c>
      <c r="P25" s="246"/>
      <c r="Q25" s="246"/>
      <c r="R25" s="246"/>
      <c r="S25" s="246"/>
    </row>
    <row r="26" spans="1:19">
      <c r="A26" s="244" t="s">
        <v>227</v>
      </c>
      <c r="B26" s="249" t="s">
        <v>308</v>
      </c>
      <c r="C26" s="246"/>
      <c r="E26" s="246">
        <f>+C9*1.2</f>
        <v>0</v>
      </c>
      <c r="F26" s="246">
        <f>+D9*1.2</f>
        <v>0</v>
      </c>
      <c r="G26" s="246">
        <f>+E9*1.2</f>
        <v>0</v>
      </c>
      <c r="H26" s="246">
        <f>+F9*1.2</f>
        <v>0</v>
      </c>
      <c r="I26" s="246">
        <f>+G9*1.2</f>
        <v>0</v>
      </c>
      <c r="J26" s="246">
        <f>+H9*1.2</f>
        <v>0</v>
      </c>
      <c r="K26" s="246">
        <f>+I9*1.2</f>
        <v>0</v>
      </c>
      <c r="L26" s="246">
        <f>+J9*1.2</f>
        <v>0</v>
      </c>
      <c r="M26" s="246">
        <f>+K9*1.2</f>
        <v>0</v>
      </c>
      <c r="N26" s="246">
        <f>+L9*1.2</f>
        <v>0</v>
      </c>
      <c r="O26" s="246">
        <f>SUM(C26:N26)</f>
        <v>0</v>
      </c>
      <c r="P26" s="246"/>
      <c r="Q26" s="246"/>
      <c r="R26" s="246"/>
      <c r="S26" s="246"/>
    </row>
    <row r="27" spans="1:19">
      <c r="A27" s="245" t="s">
        <v>228</v>
      </c>
      <c r="B27" s="249" t="s">
        <v>308</v>
      </c>
      <c r="C27" s="246"/>
      <c r="E27" s="246">
        <f>+C10*1.2</f>
        <v>0</v>
      </c>
      <c r="F27" s="246">
        <f>+D10*1.2</f>
        <v>0</v>
      </c>
      <c r="G27" s="246">
        <f>+E10*1.2</f>
        <v>0</v>
      </c>
      <c r="H27" s="246">
        <f>+F10*1.2</f>
        <v>0</v>
      </c>
      <c r="I27" s="246">
        <f>+G10*1.2</f>
        <v>0</v>
      </c>
      <c r="J27" s="246">
        <f>+H10*1.2</f>
        <v>0</v>
      </c>
      <c r="K27" s="246">
        <f>+I10*1.2</f>
        <v>0</v>
      </c>
      <c r="L27" s="246">
        <f>+J10*1.2</f>
        <v>0</v>
      </c>
      <c r="M27" s="246">
        <f>+K10*1.2</f>
        <v>0</v>
      </c>
      <c r="N27" s="246">
        <f>+L10*1.2</f>
        <v>0</v>
      </c>
      <c r="O27" s="246">
        <f>SUM(C27:N27)</f>
        <v>0</v>
      </c>
      <c r="P27" s="246"/>
      <c r="Q27" s="246"/>
      <c r="R27" s="246"/>
      <c r="S27" s="246"/>
    </row>
    <row r="28" spans="1:19">
      <c r="A28" s="245" t="s">
        <v>28</v>
      </c>
      <c r="B28" s="249" t="s">
        <v>308</v>
      </c>
      <c r="C28" s="246"/>
      <c r="E28" s="246">
        <f>+C11*1.2</f>
        <v>0</v>
      </c>
      <c r="F28" s="246">
        <f>+D11*1.2</f>
        <v>0</v>
      </c>
      <c r="G28" s="246">
        <f>+E11*1.2</f>
        <v>0</v>
      </c>
      <c r="H28" s="246">
        <f>+F11*1.2</f>
        <v>0</v>
      </c>
      <c r="I28" s="246">
        <f>+G11*1.2</f>
        <v>0</v>
      </c>
      <c r="J28" s="246">
        <f>+H11*1.2</f>
        <v>0</v>
      </c>
      <c r="K28" s="246">
        <f>+I11*1.2</f>
        <v>0</v>
      </c>
      <c r="L28" s="246">
        <f>+J11*1.2</f>
        <v>0</v>
      </c>
      <c r="M28" s="246">
        <f>+K11*1.2</f>
        <v>0</v>
      </c>
      <c r="N28" s="246">
        <f>+L11*1.2</f>
        <v>0</v>
      </c>
      <c r="O28" s="246">
        <f>SUM(C28:N28)</f>
        <v>0</v>
      </c>
      <c r="P28" s="246"/>
      <c r="Q28" s="246"/>
      <c r="R28" s="246"/>
      <c r="S28" s="246"/>
    </row>
    <row r="29" spans="1:19">
      <c r="A29" s="245" t="s">
        <v>147</v>
      </c>
      <c r="B29" s="249" t="s">
        <v>308</v>
      </c>
      <c r="C29" s="246"/>
      <c r="E29" s="246">
        <f>+C12*1.2</f>
        <v>0</v>
      </c>
      <c r="F29" s="246">
        <f>+D12*1.2</f>
        <v>0</v>
      </c>
      <c r="G29" s="246">
        <f>+E12*1.2</f>
        <v>0</v>
      </c>
      <c r="H29" s="246">
        <f>+F12*1.2</f>
        <v>0</v>
      </c>
      <c r="I29" s="246">
        <f>+G12*1.2</f>
        <v>0</v>
      </c>
      <c r="J29" s="246">
        <f>+H12*1.2</f>
        <v>0</v>
      </c>
      <c r="K29" s="246">
        <f>+I12*1.2</f>
        <v>0</v>
      </c>
      <c r="L29" s="246">
        <f>+J12*1.2</f>
        <v>0</v>
      </c>
      <c r="M29" s="246">
        <f>+K12*1.2</f>
        <v>0</v>
      </c>
      <c r="N29" s="246">
        <f>+L12*1.2</f>
        <v>0</v>
      </c>
      <c r="O29" s="246">
        <f>SUM(C29:N29)</f>
        <v>0</v>
      </c>
      <c r="P29" s="246"/>
      <c r="Q29" s="246"/>
      <c r="R29" s="246"/>
      <c r="S29" s="246"/>
    </row>
    <row r="30" spans="1:19">
      <c r="A30" s="245" t="s">
        <v>229</v>
      </c>
      <c r="B30" s="249" t="s">
        <v>308</v>
      </c>
      <c r="C30" s="246"/>
      <c r="E30" s="246">
        <f>+C13*1.2</f>
        <v>0</v>
      </c>
      <c r="F30" s="246">
        <f>+D13*1.2</f>
        <v>0</v>
      </c>
      <c r="G30" s="246">
        <f>+E13*1.2</f>
        <v>0</v>
      </c>
      <c r="H30" s="246">
        <f>+F13*1.2</f>
        <v>0</v>
      </c>
      <c r="I30" s="246">
        <f>+G13*1.2</f>
        <v>0</v>
      </c>
      <c r="J30" s="246">
        <f>+H13*1.2</f>
        <v>0</v>
      </c>
      <c r="K30" s="246">
        <f>+I13*1.2</f>
        <v>0</v>
      </c>
      <c r="L30" s="246">
        <f>+J13*1.2</f>
        <v>0</v>
      </c>
      <c r="M30" s="246">
        <f>+K13*1.2</f>
        <v>0</v>
      </c>
      <c r="N30" s="246">
        <f>+L13*1.2</f>
        <v>0</v>
      </c>
      <c r="O30" s="246">
        <f>SUM(C30:N30)</f>
        <v>0</v>
      </c>
      <c r="P30" s="246"/>
      <c r="Q30" s="246"/>
      <c r="R30" s="246"/>
      <c r="S30" s="246"/>
    </row>
    <row r="31" spans="1:19">
      <c r="A31" s="245" t="s">
        <v>230</v>
      </c>
      <c r="B31" s="249" t="s">
        <v>308</v>
      </c>
      <c r="C31" s="246"/>
      <c r="E31" s="246">
        <f>+C14*1.2</f>
        <v>0</v>
      </c>
      <c r="F31" s="246">
        <f>+D14*1.2</f>
        <v>0</v>
      </c>
      <c r="G31" s="246">
        <f>+E14*1.2</f>
        <v>0</v>
      </c>
      <c r="H31" s="246">
        <f>+F14*1.2</f>
        <v>0</v>
      </c>
      <c r="I31" s="246">
        <f>+G14*1.2</f>
        <v>0</v>
      </c>
      <c r="J31" s="246">
        <f>+H14*1.2</f>
        <v>0</v>
      </c>
      <c r="K31" s="246">
        <f>+I14*1.2</f>
        <v>0</v>
      </c>
      <c r="L31" s="246">
        <f>+J14*1.2</f>
        <v>0</v>
      </c>
      <c r="M31" s="246">
        <f>+K14*1.2</f>
        <v>0</v>
      </c>
      <c r="N31" s="246">
        <f>+L14*1.2</f>
        <v>0</v>
      </c>
      <c r="O31" s="246">
        <f>SUM(C31:N31)</f>
        <v>0</v>
      </c>
      <c r="P31" s="246"/>
      <c r="Q31" s="246"/>
      <c r="R31" s="246"/>
      <c r="S31" s="246"/>
    </row>
    <row r="32" spans="1:19">
      <c r="A32" s="245" t="s">
        <v>303</v>
      </c>
      <c r="B32" s="249" t="s">
        <v>308</v>
      </c>
      <c r="C32" s="246"/>
      <c r="E32" s="246">
        <f>+C15*1.2</f>
        <v>0</v>
      </c>
      <c r="F32" s="246">
        <f>+D15*1.2</f>
        <v>0</v>
      </c>
      <c r="G32" s="246">
        <f>+E15*1.2</f>
        <v>0</v>
      </c>
      <c r="H32" s="246">
        <f>+F15*1.2</f>
        <v>0</v>
      </c>
      <c r="I32" s="246">
        <f>+G15*1.2</f>
        <v>0</v>
      </c>
      <c r="J32" s="246">
        <f>+H15*1.2</f>
        <v>0</v>
      </c>
      <c r="K32" s="246">
        <f>+I15*1.2</f>
        <v>0</v>
      </c>
      <c r="L32" s="246">
        <f>+J15*1.2</f>
        <v>0</v>
      </c>
      <c r="M32" s="246">
        <f>+K15*1.2</f>
        <v>0</v>
      </c>
      <c r="N32" s="246">
        <f>+L15*1.2</f>
        <v>0</v>
      </c>
      <c r="O32" s="246">
        <f>SUM(C32:N32)</f>
        <v>0</v>
      </c>
      <c r="P32" s="246"/>
      <c r="Q32" s="246"/>
      <c r="R32" s="246"/>
      <c r="S32" s="246"/>
    </row>
    <row r="33" spans="1:19">
      <c r="A33" s="245" t="s">
        <v>298</v>
      </c>
      <c r="B33" s="249" t="s">
        <v>308</v>
      </c>
      <c r="C33" s="246"/>
      <c r="E33" s="246">
        <f>+C16*1.2</f>
        <v>0</v>
      </c>
      <c r="F33" s="246">
        <f>+D16*1.2</f>
        <v>0</v>
      </c>
      <c r="G33" s="246">
        <f>+E16*1.2</f>
        <v>0</v>
      </c>
      <c r="H33" s="246">
        <f>+F16*1.2</f>
        <v>0</v>
      </c>
      <c r="I33" s="246">
        <f>+G16*1.2</f>
        <v>0</v>
      </c>
      <c r="J33" s="246">
        <f>+H16*1.2</f>
        <v>0</v>
      </c>
      <c r="K33" s="246">
        <f>+I16*1.2</f>
        <v>0</v>
      </c>
      <c r="L33" s="246">
        <f>+J16*1.2</f>
        <v>0</v>
      </c>
      <c r="M33" s="246">
        <f>+K16*1.2</f>
        <v>0</v>
      </c>
      <c r="N33" s="246">
        <f>+L16*1.2</f>
        <v>0</v>
      </c>
      <c r="O33" s="246">
        <f>SUM(C33:N33)</f>
        <v>0</v>
      </c>
      <c r="P33" s="246"/>
      <c r="Q33" s="246"/>
      <c r="R33" s="246"/>
      <c r="S33" s="246"/>
    </row>
    <row r="34" spans="1:19">
      <c r="A34" s="245" t="s">
        <v>296</v>
      </c>
      <c r="B34" s="249" t="s">
        <v>308</v>
      </c>
      <c r="C34" s="246"/>
      <c r="E34" s="246">
        <f>+C17*1.2</f>
        <v>0</v>
      </c>
      <c r="F34" s="246">
        <f>+D17*1.2</f>
        <v>0</v>
      </c>
      <c r="G34" s="246">
        <f>+E17*1.2</f>
        <v>0</v>
      </c>
      <c r="H34" s="246">
        <f>+F17*1.2</f>
        <v>0</v>
      </c>
      <c r="I34" s="246">
        <f>+G17*1.2</f>
        <v>0</v>
      </c>
      <c r="J34" s="246">
        <f>+H17*1.2</f>
        <v>0</v>
      </c>
      <c r="K34" s="246">
        <f>+I17*1.2</f>
        <v>0</v>
      </c>
      <c r="L34" s="246">
        <f>+J17*1.2</f>
        <v>0</v>
      </c>
      <c r="M34" s="246">
        <f>+K17*1.2</f>
        <v>0</v>
      </c>
      <c r="N34" s="246">
        <f>+L17*1.2</f>
        <v>0</v>
      </c>
      <c r="O34" s="246">
        <f>SUM(C34:N34)</f>
        <v>0</v>
      </c>
      <c r="P34" s="246"/>
      <c r="Q34" s="246"/>
      <c r="R34" s="246"/>
      <c r="S34" s="246"/>
    </row>
    <row r="35" spans="1:19">
      <c r="A35" s="245" t="s">
        <v>191</v>
      </c>
      <c r="B35" s="249"/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46">
        <f t="shared" ref="O24:O35" si="4">SUM(C35:N35)</f>
        <v>0</v>
      </c>
      <c r="P35" s="246"/>
      <c r="Q35" s="246"/>
      <c r="R35" s="246"/>
      <c r="S35" s="246"/>
    </row>
    <row r="36" spans="1:19" ht="15.75" thickBot="1">
      <c r="C36" s="247">
        <f t="shared" ref="C36:O36" si="5">SUM(C24:C35)</f>
        <v>0</v>
      </c>
      <c r="D36" s="247">
        <f t="shared" si="5"/>
        <v>0</v>
      </c>
      <c r="E36" s="247">
        <f t="shared" si="5"/>
        <v>0</v>
      </c>
      <c r="F36" s="247">
        <f t="shared" si="5"/>
        <v>0</v>
      </c>
      <c r="G36" s="247">
        <f t="shared" si="5"/>
        <v>0</v>
      </c>
      <c r="H36" s="247">
        <f t="shared" si="5"/>
        <v>0</v>
      </c>
      <c r="I36" s="247">
        <f t="shared" si="5"/>
        <v>0</v>
      </c>
      <c r="J36" s="247">
        <f t="shared" si="5"/>
        <v>0</v>
      </c>
      <c r="K36" s="247">
        <f t="shared" si="5"/>
        <v>0</v>
      </c>
      <c r="L36" s="247">
        <f t="shared" si="5"/>
        <v>0</v>
      </c>
      <c r="M36" s="247">
        <f t="shared" si="5"/>
        <v>0</v>
      </c>
      <c r="N36" s="247">
        <f>SUM(N24:N35)</f>
        <v>0</v>
      </c>
      <c r="O36" s="247">
        <f t="shared" si="5"/>
        <v>0</v>
      </c>
      <c r="P36" s="246"/>
      <c r="Q36" s="246"/>
      <c r="R36" s="246"/>
      <c r="S36" s="246"/>
    </row>
    <row r="37" spans="1:19" ht="15.75" thickTop="1"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</row>
    <row r="38" spans="1:19">
      <c r="A38" s="245" t="s">
        <v>191</v>
      </c>
      <c r="C38" s="246">
        <v>0</v>
      </c>
      <c r="D38" s="246">
        <f>C42</f>
        <v>0</v>
      </c>
      <c r="E38" s="246">
        <f t="shared" ref="E38:N38" si="6">D42</f>
        <v>0</v>
      </c>
      <c r="F38" s="246">
        <f t="shared" si="6"/>
        <v>0</v>
      </c>
      <c r="G38" s="246">
        <f t="shared" si="6"/>
        <v>0</v>
      </c>
      <c r="H38" s="246">
        <f t="shared" si="6"/>
        <v>0</v>
      </c>
      <c r="I38" s="246">
        <f t="shared" si="6"/>
        <v>0</v>
      </c>
      <c r="J38" s="246">
        <f t="shared" si="6"/>
        <v>0</v>
      </c>
      <c r="K38" s="246">
        <f t="shared" si="6"/>
        <v>0</v>
      </c>
      <c r="L38" s="246">
        <f t="shared" si="6"/>
        <v>0</v>
      </c>
      <c r="M38" s="246">
        <f t="shared" si="6"/>
        <v>0</v>
      </c>
      <c r="N38" s="246">
        <f t="shared" si="6"/>
        <v>0</v>
      </c>
      <c r="O38" s="246">
        <f>C38</f>
        <v>0</v>
      </c>
      <c r="P38" s="246"/>
      <c r="Q38" s="246"/>
      <c r="R38" s="246"/>
      <c r="S38" s="246"/>
    </row>
    <row r="39" spans="1:19" ht="15.75" thickBot="1">
      <c r="A39" s="245" t="s">
        <v>219</v>
      </c>
      <c r="C39" s="250">
        <f t="shared" ref="C39:O39" si="7">C21</f>
        <v>0</v>
      </c>
      <c r="D39" s="250">
        <f>D21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  <c r="H39" s="250">
        <f t="shared" si="7"/>
        <v>0</v>
      </c>
      <c r="I39" s="250">
        <f t="shared" si="7"/>
        <v>0</v>
      </c>
      <c r="J39" s="250">
        <f t="shared" si="7"/>
        <v>0</v>
      </c>
      <c r="K39" s="250">
        <f t="shared" si="7"/>
        <v>0</v>
      </c>
      <c r="L39" s="250">
        <f t="shared" si="7"/>
        <v>0</v>
      </c>
      <c r="M39" s="250">
        <f t="shared" si="7"/>
        <v>0</v>
      </c>
      <c r="N39" s="250">
        <f t="shared" si="7"/>
        <v>0</v>
      </c>
      <c r="O39" s="250">
        <f t="shared" si="7"/>
        <v>0</v>
      </c>
      <c r="P39" s="246"/>
      <c r="Q39" s="246"/>
      <c r="R39" s="246"/>
      <c r="S39" s="246"/>
    </row>
    <row r="40" spans="1:19">
      <c r="C40" s="246">
        <f>SUM(C38:C39)</f>
        <v>0</v>
      </c>
      <c r="D40" s="246">
        <f t="shared" ref="D40:O40" si="8">SUM(D38:D39)</f>
        <v>0</v>
      </c>
      <c r="E40" s="246">
        <f t="shared" si="8"/>
        <v>0</v>
      </c>
      <c r="F40" s="246">
        <f t="shared" si="8"/>
        <v>0</v>
      </c>
      <c r="G40" s="246">
        <f t="shared" si="8"/>
        <v>0</v>
      </c>
      <c r="H40" s="246">
        <f t="shared" si="8"/>
        <v>0</v>
      </c>
      <c r="I40" s="246">
        <f t="shared" si="8"/>
        <v>0</v>
      </c>
      <c r="J40" s="246">
        <f t="shared" si="8"/>
        <v>0</v>
      </c>
      <c r="K40" s="246">
        <f t="shared" si="8"/>
        <v>0</v>
      </c>
      <c r="L40" s="246">
        <f t="shared" si="8"/>
        <v>0</v>
      </c>
      <c r="M40" s="246">
        <f t="shared" si="8"/>
        <v>0</v>
      </c>
      <c r="N40" s="246">
        <f t="shared" si="8"/>
        <v>0</v>
      </c>
      <c r="O40" s="246">
        <f t="shared" si="8"/>
        <v>0</v>
      </c>
      <c r="P40" s="246"/>
      <c r="Q40" s="246"/>
      <c r="R40" s="246"/>
      <c r="S40" s="246"/>
    </row>
    <row r="41" spans="1:19">
      <c r="A41" s="245" t="s">
        <v>220</v>
      </c>
      <c r="C41" s="246">
        <f>-C36</f>
        <v>0</v>
      </c>
      <c r="D41" s="246">
        <f t="shared" ref="D41:O41" si="9">-D36</f>
        <v>0</v>
      </c>
      <c r="E41" s="246">
        <f t="shared" si="9"/>
        <v>0</v>
      </c>
      <c r="F41" s="246">
        <f t="shared" si="9"/>
        <v>0</v>
      </c>
      <c r="G41" s="246">
        <f t="shared" si="9"/>
        <v>0</v>
      </c>
      <c r="H41" s="246">
        <f t="shared" si="9"/>
        <v>0</v>
      </c>
      <c r="I41" s="246">
        <f t="shared" si="9"/>
        <v>0</v>
      </c>
      <c r="J41" s="246">
        <f t="shared" si="9"/>
        <v>0</v>
      </c>
      <c r="K41" s="246">
        <f t="shared" si="9"/>
        <v>0</v>
      </c>
      <c r="L41" s="246">
        <f t="shared" si="9"/>
        <v>0</v>
      </c>
      <c r="M41" s="246">
        <f t="shared" si="9"/>
        <v>0</v>
      </c>
      <c r="N41" s="246">
        <f t="shared" si="9"/>
        <v>0</v>
      </c>
      <c r="O41" s="246">
        <f t="shared" si="9"/>
        <v>0</v>
      </c>
      <c r="P41" s="246"/>
      <c r="Q41" s="246"/>
      <c r="R41" s="246"/>
      <c r="S41" s="246"/>
    </row>
    <row r="42" spans="1:19" ht="15.75" thickBot="1">
      <c r="A42" s="245" t="s">
        <v>193</v>
      </c>
      <c r="C42" s="247">
        <f>SUM(C40:C41)</f>
        <v>0</v>
      </c>
      <c r="D42" s="247">
        <f>SUM(D40:D41)</f>
        <v>0</v>
      </c>
      <c r="E42" s="247">
        <f>SUM(E40:E41)</f>
        <v>0</v>
      </c>
      <c r="F42" s="247">
        <f t="shared" ref="F42:O42" si="10">SUM(F40:F41)</f>
        <v>0</v>
      </c>
      <c r="G42" s="247">
        <f t="shared" si="10"/>
        <v>0</v>
      </c>
      <c r="H42" s="247">
        <f t="shared" si="10"/>
        <v>0</v>
      </c>
      <c r="I42" s="247">
        <f t="shared" si="10"/>
        <v>0</v>
      </c>
      <c r="J42" s="247">
        <f t="shared" si="10"/>
        <v>0</v>
      </c>
      <c r="K42" s="247">
        <f t="shared" si="10"/>
        <v>0</v>
      </c>
      <c r="L42" s="247">
        <f t="shared" si="10"/>
        <v>0</v>
      </c>
      <c r="M42" s="247">
        <f t="shared" si="10"/>
        <v>0</v>
      </c>
      <c r="N42" s="247">
        <f t="shared" si="10"/>
        <v>0</v>
      </c>
      <c r="O42" s="247">
        <f t="shared" si="10"/>
        <v>0</v>
      </c>
      <c r="P42" s="246"/>
      <c r="Q42" s="246"/>
      <c r="R42" s="246"/>
      <c r="S42" s="246"/>
    </row>
    <row r="43" spans="1:19" ht="15.75" thickTop="1"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</row>
    <row r="44" spans="1:19">
      <c r="A44" s="241"/>
      <c r="B44" s="241"/>
      <c r="P44" s="246"/>
      <c r="Q44" s="246"/>
      <c r="R44" s="246"/>
      <c r="S44" s="246"/>
    </row>
    <row r="45" spans="1:19">
      <c r="P45" s="246"/>
      <c r="Q45" s="246"/>
      <c r="R45" s="246"/>
      <c r="S45" s="246"/>
    </row>
    <row r="46" spans="1:19">
      <c r="A46" s="241" t="s">
        <v>187</v>
      </c>
      <c r="B46" s="242" t="s">
        <v>213</v>
      </c>
      <c r="C46" s="243" t="s">
        <v>197</v>
      </c>
      <c r="D46" s="243" t="s">
        <v>198</v>
      </c>
      <c r="E46" s="243" t="s">
        <v>199</v>
      </c>
      <c r="F46" s="243" t="s">
        <v>200</v>
      </c>
      <c r="G46" s="243" t="s">
        <v>201</v>
      </c>
      <c r="H46" s="243" t="s">
        <v>202</v>
      </c>
      <c r="I46" s="243" t="s">
        <v>203</v>
      </c>
      <c r="J46" s="243" t="s">
        <v>204</v>
      </c>
      <c r="K46" s="243" t="s">
        <v>205</v>
      </c>
      <c r="L46" s="243" t="s">
        <v>206</v>
      </c>
      <c r="M46" s="243" t="s">
        <v>207</v>
      </c>
      <c r="N46" s="243" t="s">
        <v>208</v>
      </c>
      <c r="O46" s="242" t="s">
        <v>93</v>
      </c>
      <c r="P46" s="246"/>
      <c r="Q46" s="246"/>
      <c r="R46" s="246"/>
      <c r="S46" s="246"/>
    </row>
    <row r="47" spans="1:19">
      <c r="A47" s="241" t="s">
        <v>196</v>
      </c>
      <c r="B47" s="241"/>
      <c r="P47" s="246"/>
      <c r="Q47" s="246"/>
      <c r="R47" s="246"/>
      <c r="S47" s="246"/>
    </row>
    <row r="48" spans="1:19">
      <c r="P48" s="246"/>
      <c r="Q48" s="246"/>
      <c r="R48" s="246"/>
      <c r="S48" s="246"/>
    </row>
    <row r="49" spans="1:19">
      <c r="A49" s="241" t="s">
        <v>214</v>
      </c>
      <c r="B49" s="241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</row>
    <row r="50" spans="1:19" s="251" customFormat="1"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</row>
    <row r="51" spans="1:19" s="251" customFormat="1">
      <c r="A51" s="244" t="s">
        <v>283</v>
      </c>
      <c r="C51" s="246">
        <f>+'PS Assumptions'!F63</f>
        <v>0</v>
      </c>
      <c r="D51" s="246">
        <f>+'PS Assumptions'!H63</f>
        <v>0</v>
      </c>
      <c r="E51" s="246">
        <f>+'PS Assumptions'!J63</f>
        <v>0</v>
      </c>
      <c r="F51" s="246">
        <f>+'PS Assumptions'!L63</f>
        <v>0</v>
      </c>
      <c r="G51" s="246">
        <f>+'PS Assumptions'!N63</f>
        <v>0</v>
      </c>
      <c r="H51" s="246">
        <f>+'PS Assumptions'!P63</f>
        <v>0</v>
      </c>
      <c r="I51" s="246">
        <f>+'PS Assumptions'!R63</f>
        <v>0</v>
      </c>
      <c r="J51" s="246">
        <f>+'PS Assumptions'!T63</f>
        <v>0</v>
      </c>
      <c r="K51" s="246">
        <f>+'PS Assumptions'!V63</f>
        <v>0</v>
      </c>
      <c r="L51" s="246">
        <f>+'PS Assumptions'!X63</f>
        <v>0</v>
      </c>
      <c r="M51" s="246">
        <f>+'PS Assumptions'!Z63</f>
        <v>0</v>
      </c>
      <c r="N51" s="246">
        <f>+'PS Assumptions'!AB63</f>
        <v>0</v>
      </c>
      <c r="O51" s="246">
        <f t="shared" ref="O51:O61" si="11">SUM(C51:N51)</f>
        <v>0</v>
      </c>
      <c r="P51" s="252"/>
      <c r="Q51" s="252"/>
      <c r="R51" s="252"/>
      <c r="S51" s="252"/>
    </row>
    <row r="52" spans="1:19" s="251" customFormat="1">
      <c r="A52" s="244" t="s">
        <v>284</v>
      </c>
      <c r="C52" s="246">
        <f>+'PS Assumptions'!F64</f>
        <v>0</v>
      </c>
      <c r="D52" s="246">
        <f>+'PS Assumptions'!H64</f>
        <v>0</v>
      </c>
      <c r="E52" s="246">
        <f>+'PS Assumptions'!J64</f>
        <v>0</v>
      </c>
      <c r="F52" s="246">
        <f>+'PS Assumptions'!L64</f>
        <v>0</v>
      </c>
      <c r="G52" s="246">
        <f>+'PS Assumptions'!N64</f>
        <v>0</v>
      </c>
      <c r="H52" s="246">
        <f>+'PS Assumptions'!P64</f>
        <v>0</v>
      </c>
      <c r="I52" s="246">
        <f>+'PS Assumptions'!R64</f>
        <v>0</v>
      </c>
      <c r="J52" s="246">
        <f>+'PS Assumptions'!T64</f>
        <v>0</v>
      </c>
      <c r="K52" s="246">
        <f>+'PS Assumptions'!V64</f>
        <v>0</v>
      </c>
      <c r="L52" s="246">
        <f>+'PS Assumptions'!X64</f>
        <v>0</v>
      </c>
      <c r="M52" s="246">
        <f>+'PS Assumptions'!Z64</f>
        <v>0</v>
      </c>
      <c r="N52" s="246">
        <f>+'PS Assumptions'!AB64</f>
        <v>0</v>
      </c>
      <c r="O52" s="246">
        <f>SUM(C52:N52)</f>
        <v>0</v>
      </c>
      <c r="P52" s="252"/>
      <c r="Q52" s="252"/>
      <c r="R52" s="252"/>
      <c r="S52" s="252"/>
    </row>
    <row r="53" spans="1:19" s="251" customFormat="1">
      <c r="A53" s="244" t="s">
        <v>227</v>
      </c>
      <c r="C53" s="246">
        <f>+'PS Assumptions'!F65</f>
        <v>0</v>
      </c>
      <c r="D53" s="246">
        <f>+'PS Assumptions'!H65</f>
        <v>0</v>
      </c>
      <c r="E53" s="246">
        <f>+'PS Assumptions'!J65</f>
        <v>0</v>
      </c>
      <c r="F53" s="246">
        <f>+'PS Assumptions'!L65</f>
        <v>0</v>
      </c>
      <c r="G53" s="246">
        <f>+'PS Assumptions'!N65</f>
        <v>0</v>
      </c>
      <c r="H53" s="246">
        <f>+'PS Assumptions'!P65</f>
        <v>0</v>
      </c>
      <c r="I53" s="246">
        <f>+'PS Assumptions'!R65</f>
        <v>0</v>
      </c>
      <c r="J53" s="246">
        <f>+'PS Assumptions'!T65</f>
        <v>0</v>
      </c>
      <c r="K53" s="246">
        <f>+'PS Assumptions'!V65</f>
        <v>0</v>
      </c>
      <c r="L53" s="246">
        <f>+'PS Assumptions'!X65</f>
        <v>0</v>
      </c>
      <c r="M53" s="246">
        <f>+'PS Assumptions'!Z65</f>
        <v>0</v>
      </c>
      <c r="N53" s="246">
        <f>+'PS Assumptions'!AB65</f>
        <v>0</v>
      </c>
      <c r="O53" s="246">
        <f t="shared" si="11"/>
        <v>0</v>
      </c>
      <c r="P53" s="252"/>
      <c r="Q53" s="252"/>
      <c r="R53" s="252"/>
      <c r="S53" s="252"/>
    </row>
    <row r="54" spans="1:19" s="251" customFormat="1">
      <c r="A54" s="245" t="s">
        <v>228</v>
      </c>
      <c r="C54" s="246">
        <f>+'PS Assumptions'!F66</f>
        <v>0</v>
      </c>
      <c r="D54" s="246">
        <f>+'PS Assumptions'!H66</f>
        <v>0</v>
      </c>
      <c r="E54" s="246">
        <f>+'PS Assumptions'!J66</f>
        <v>0</v>
      </c>
      <c r="F54" s="246">
        <f>+'PS Assumptions'!L66</f>
        <v>0</v>
      </c>
      <c r="G54" s="246">
        <f>+'PS Assumptions'!N66</f>
        <v>0</v>
      </c>
      <c r="H54" s="246">
        <f>+'PS Assumptions'!P66</f>
        <v>0</v>
      </c>
      <c r="I54" s="246">
        <f>+'PS Assumptions'!R66</f>
        <v>0</v>
      </c>
      <c r="J54" s="246">
        <f>+'PS Assumptions'!T66</f>
        <v>0</v>
      </c>
      <c r="K54" s="246">
        <f>+'PS Assumptions'!V66</f>
        <v>0</v>
      </c>
      <c r="L54" s="246">
        <f>+'PS Assumptions'!X66</f>
        <v>0</v>
      </c>
      <c r="M54" s="246">
        <f>+'PS Assumptions'!Z66</f>
        <v>0</v>
      </c>
      <c r="N54" s="246">
        <f>+'PS Assumptions'!AB66</f>
        <v>0</v>
      </c>
      <c r="O54" s="246">
        <f t="shared" si="11"/>
        <v>0</v>
      </c>
      <c r="P54" s="252"/>
      <c r="Q54" s="252"/>
      <c r="R54" s="252"/>
      <c r="S54" s="252"/>
    </row>
    <row r="55" spans="1:19" s="251" customFormat="1">
      <c r="A55" s="245" t="s">
        <v>28</v>
      </c>
      <c r="C55" s="246">
        <f>+'PS Assumptions'!F67</f>
        <v>0</v>
      </c>
      <c r="D55" s="246">
        <f>+'PS Assumptions'!H67</f>
        <v>0</v>
      </c>
      <c r="E55" s="246">
        <f>+'PS Assumptions'!J67</f>
        <v>0</v>
      </c>
      <c r="F55" s="246">
        <f>+'PS Assumptions'!L67</f>
        <v>0</v>
      </c>
      <c r="G55" s="246">
        <f>+'PS Assumptions'!N67</f>
        <v>0</v>
      </c>
      <c r="H55" s="246">
        <f>+'PS Assumptions'!P67</f>
        <v>0</v>
      </c>
      <c r="I55" s="246">
        <f>+'PS Assumptions'!R67</f>
        <v>0</v>
      </c>
      <c r="J55" s="246">
        <f>+'PS Assumptions'!T67</f>
        <v>0</v>
      </c>
      <c r="K55" s="246">
        <f>+'PS Assumptions'!V67</f>
        <v>0</v>
      </c>
      <c r="L55" s="246">
        <f>+'PS Assumptions'!X67</f>
        <v>0</v>
      </c>
      <c r="M55" s="246">
        <f>+'PS Assumptions'!Z67</f>
        <v>0</v>
      </c>
      <c r="N55" s="246">
        <f>+'PS Assumptions'!AB67</f>
        <v>0</v>
      </c>
      <c r="O55" s="246">
        <f t="shared" si="11"/>
        <v>0</v>
      </c>
      <c r="P55" s="252"/>
      <c r="Q55" s="252"/>
      <c r="R55" s="252"/>
      <c r="S55" s="252"/>
    </row>
    <row r="56" spans="1:19">
      <c r="A56" s="245" t="s">
        <v>147</v>
      </c>
      <c r="B56" s="241"/>
      <c r="C56" s="246">
        <f>+'PA Assumptions'!F57+'PA Assumptions'!F58</f>
        <v>0</v>
      </c>
      <c r="D56" s="246">
        <f>+'PA Assumptions'!H57+'PA Assumptions'!H58</f>
        <v>0</v>
      </c>
      <c r="E56" s="246">
        <f>+'PA Assumptions'!J57+'PA Assumptions'!J58</f>
        <v>0</v>
      </c>
      <c r="F56" s="246">
        <f>+'PA Assumptions'!L57+'PA Assumptions'!L58</f>
        <v>0</v>
      </c>
      <c r="G56" s="246">
        <f>+'PA Assumptions'!N57+'PA Assumptions'!N58</f>
        <v>0</v>
      </c>
      <c r="H56" s="246">
        <f>+'PA Assumptions'!P57+'PA Assumptions'!P58</f>
        <v>0</v>
      </c>
      <c r="I56" s="246">
        <f>+'PA Assumptions'!R57+'PA Assumptions'!R58</f>
        <v>0</v>
      </c>
      <c r="J56" s="246">
        <f>+'PA Assumptions'!T57+'PA Assumptions'!T58</f>
        <v>0</v>
      </c>
      <c r="K56" s="246">
        <f>+'PA Assumptions'!V57+'PA Assumptions'!V58</f>
        <v>0</v>
      </c>
      <c r="L56" s="246">
        <f>+'PA Assumptions'!X57+'PA Assumptions'!X58</f>
        <v>0</v>
      </c>
      <c r="M56" s="246">
        <f>+'PA Assumptions'!Z57+'PA Assumptions'!Z58</f>
        <v>0</v>
      </c>
      <c r="N56" s="246">
        <f>+'PA Assumptions'!AB57+'PA Assumptions'!AB58</f>
        <v>0</v>
      </c>
      <c r="O56" s="246">
        <f t="shared" si="11"/>
        <v>0</v>
      </c>
      <c r="P56" s="246"/>
      <c r="Q56" s="246"/>
      <c r="R56" s="246"/>
      <c r="S56" s="246"/>
    </row>
    <row r="57" spans="1:19">
      <c r="A57" s="245" t="s">
        <v>229</v>
      </c>
      <c r="B57" s="241"/>
      <c r="C57" s="246">
        <f>+'PA Assumptions'!F59+'PA Assumptions'!F62+'PA Assumptions'!F63+'PA Assumptions'!F64</f>
        <v>0</v>
      </c>
      <c r="D57" s="246">
        <f>+'PA Assumptions'!H59+'PA Assumptions'!H62+'PA Assumptions'!H63+'PA Assumptions'!H64</f>
        <v>0</v>
      </c>
      <c r="E57" s="246">
        <f>+'PA Assumptions'!J59+'PA Assumptions'!J62+'PA Assumptions'!J63+'PA Assumptions'!J64</f>
        <v>0</v>
      </c>
      <c r="F57" s="246">
        <f>+'PA Assumptions'!L59+'PA Assumptions'!L62+'PA Assumptions'!L63+'PA Assumptions'!L64</f>
        <v>0</v>
      </c>
      <c r="G57" s="246">
        <f>+'PA Assumptions'!N59+'PA Assumptions'!N62+'PA Assumptions'!N63+'PA Assumptions'!N64</f>
        <v>0</v>
      </c>
      <c r="H57" s="246">
        <f>+'PA Assumptions'!P59+'PA Assumptions'!P62+'PA Assumptions'!P63+'PA Assumptions'!P64</f>
        <v>0</v>
      </c>
      <c r="I57" s="246">
        <f>+'PA Assumptions'!R59+'PA Assumptions'!R62+'PA Assumptions'!R63+'PA Assumptions'!R64</f>
        <v>0</v>
      </c>
      <c r="J57" s="246">
        <f>+'PA Assumptions'!T59+'PA Assumptions'!T62+'PA Assumptions'!T63+'PA Assumptions'!T64</f>
        <v>0</v>
      </c>
      <c r="K57" s="246">
        <f>+'PA Assumptions'!V59+'PA Assumptions'!V62+'PA Assumptions'!V63+'PA Assumptions'!V64</f>
        <v>0</v>
      </c>
      <c r="L57" s="246">
        <f>+'PA Assumptions'!X59+'PA Assumptions'!X62+'PA Assumptions'!X63+'PA Assumptions'!X64</f>
        <v>0</v>
      </c>
      <c r="M57" s="246">
        <f>+'PA Assumptions'!Z59+'PA Assumptions'!Z62+'PA Assumptions'!Z63+'PA Assumptions'!Z64</f>
        <v>0</v>
      </c>
      <c r="N57" s="246">
        <f>+'PA Assumptions'!AB59+'PA Assumptions'!AB62+'PA Assumptions'!AB63+'PA Assumptions'!AB64</f>
        <v>0</v>
      </c>
      <c r="O57" s="246">
        <f t="shared" si="11"/>
        <v>0</v>
      </c>
      <c r="P57" s="246"/>
      <c r="Q57" s="246"/>
      <c r="R57" s="246"/>
      <c r="S57" s="246"/>
    </row>
    <row r="58" spans="1:19">
      <c r="A58" s="245" t="s">
        <v>230</v>
      </c>
      <c r="B58" s="241"/>
      <c r="C58" s="246">
        <f>+'PA Assumptions'!F60+'PA Assumptions'!F61</f>
        <v>0</v>
      </c>
      <c r="D58" s="246">
        <f>+'PA Assumptions'!H60+'PA Assumptions'!H61</f>
        <v>0</v>
      </c>
      <c r="E58" s="246">
        <f>+'PA Assumptions'!J60+'PA Assumptions'!J61</f>
        <v>0</v>
      </c>
      <c r="F58" s="246">
        <f>+'PA Assumptions'!L60+'PA Assumptions'!L61</f>
        <v>0</v>
      </c>
      <c r="G58" s="246">
        <f>+'PA Assumptions'!N60+'PA Assumptions'!N61</f>
        <v>0</v>
      </c>
      <c r="H58" s="246">
        <f>+'PA Assumptions'!P60+'PA Assumptions'!P61</f>
        <v>0</v>
      </c>
      <c r="I58" s="246">
        <f>+'PA Assumptions'!R60+'PA Assumptions'!R61</f>
        <v>0</v>
      </c>
      <c r="J58" s="246">
        <f>+'PA Assumptions'!T60+'PA Assumptions'!T61</f>
        <v>0</v>
      </c>
      <c r="K58" s="246">
        <f>+'PA Assumptions'!V60+'PA Assumptions'!V61</f>
        <v>0</v>
      </c>
      <c r="L58" s="246">
        <f>+'PA Assumptions'!X60+'PA Assumptions'!X61</f>
        <v>0</v>
      </c>
      <c r="M58" s="246">
        <f>+'PA Assumptions'!Z60+'PA Assumptions'!Z61</f>
        <v>0</v>
      </c>
      <c r="N58" s="246">
        <f>+'PA Assumptions'!AB60+'PA Assumptions'!AB61</f>
        <v>0</v>
      </c>
      <c r="O58" s="246">
        <f t="shared" si="11"/>
        <v>0</v>
      </c>
      <c r="P58" s="246"/>
      <c r="Q58" s="246"/>
      <c r="R58" s="246"/>
      <c r="S58" s="246"/>
    </row>
    <row r="59" spans="1:19">
      <c r="A59" s="245" t="s">
        <v>304</v>
      </c>
      <c r="B59" s="241"/>
      <c r="C59" s="246">
        <f>SUM('PT Assumptions'!F57:F59)</f>
        <v>0</v>
      </c>
      <c r="D59" s="246">
        <f>SUM('PT Assumptions'!H57:H59)</f>
        <v>0</v>
      </c>
      <c r="E59" s="246">
        <f>SUM('PT Assumptions'!J57:J59)</f>
        <v>0</v>
      </c>
      <c r="F59" s="246">
        <f>SUM('PT Assumptions'!L57:L59)</f>
        <v>0</v>
      </c>
      <c r="G59" s="246">
        <f>SUM('PT Assumptions'!N57:N59)</f>
        <v>0</v>
      </c>
      <c r="H59" s="246">
        <f>SUM('PT Assumptions'!P57:P59)</f>
        <v>0</v>
      </c>
      <c r="I59" s="246">
        <f>SUM('PT Assumptions'!R57:R59)</f>
        <v>0</v>
      </c>
      <c r="J59" s="246">
        <f>SUM('PT Assumptions'!T57:T59)</f>
        <v>0</v>
      </c>
      <c r="K59" s="246">
        <f>SUM('PT Assumptions'!V57:V59)</f>
        <v>0</v>
      </c>
      <c r="L59" s="246">
        <f>SUM('PT Assumptions'!X57:X59)</f>
        <v>0</v>
      </c>
      <c r="M59" s="246">
        <f>SUM('PT Assumptions'!Z57:Z59)</f>
        <v>0</v>
      </c>
      <c r="N59" s="246">
        <f>SUM('PT Assumptions'!AB57:AB59)</f>
        <v>0</v>
      </c>
      <c r="O59" s="246">
        <f t="shared" si="11"/>
        <v>0</v>
      </c>
      <c r="P59" s="246"/>
      <c r="Q59" s="246"/>
      <c r="R59" s="246"/>
      <c r="S59" s="246"/>
    </row>
    <row r="60" spans="1:19">
      <c r="A60" s="245" t="s">
        <v>305</v>
      </c>
      <c r="B60" s="241"/>
      <c r="C60" s="246">
        <f>SUM('PT Assumptions'!F60:F62)</f>
        <v>0</v>
      </c>
      <c r="D60" s="246">
        <f>SUM('PT Assumptions'!H60:H62)</f>
        <v>0</v>
      </c>
      <c r="E60" s="246">
        <f>SUM('PT Assumptions'!J60:J62)</f>
        <v>0</v>
      </c>
      <c r="F60" s="246">
        <f>SUM('PT Assumptions'!L60:L62)</f>
        <v>0</v>
      </c>
      <c r="G60" s="246">
        <f>SUM('PT Assumptions'!N60:N62)</f>
        <v>0</v>
      </c>
      <c r="H60" s="246">
        <f>SUM('PT Assumptions'!P60:P62)</f>
        <v>0</v>
      </c>
      <c r="I60" s="246">
        <f>SUM('PT Assumptions'!R60:R62)</f>
        <v>0</v>
      </c>
      <c r="J60" s="246">
        <f>SUM('PT Assumptions'!T60:T62)</f>
        <v>0</v>
      </c>
      <c r="K60" s="246">
        <f>SUM('PT Assumptions'!V60:V62)</f>
        <v>0</v>
      </c>
      <c r="L60" s="246">
        <f>SUM('PT Assumptions'!X60:X62)</f>
        <v>0</v>
      </c>
      <c r="M60" s="246">
        <f>SUM('PT Assumptions'!Z60:Z62)</f>
        <v>0</v>
      </c>
      <c r="N60" s="246">
        <f>SUM('PT Assumptions'!AB60:AB62)</f>
        <v>0</v>
      </c>
      <c r="O60" s="246">
        <f t="shared" si="11"/>
        <v>0</v>
      </c>
      <c r="P60" s="246"/>
      <c r="Q60" s="246"/>
      <c r="R60" s="246"/>
      <c r="S60" s="246"/>
    </row>
    <row r="61" spans="1:19">
      <c r="A61" s="245" t="s">
        <v>306</v>
      </c>
      <c r="B61" s="241"/>
      <c r="C61" s="246">
        <f>+'PT Assumptions'!F63</f>
        <v>0</v>
      </c>
      <c r="D61" s="246">
        <f>+'PT Assumptions'!H63</f>
        <v>0</v>
      </c>
      <c r="E61" s="246">
        <f>+'PT Assumptions'!J63</f>
        <v>0</v>
      </c>
      <c r="F61" s="246">
        <f>+'PT Assumptions'!L63</f>
        <v>0</v>
      </c>
      <c r="G61" s="246">
        <f>+'PT Assumptions'!N63</f>
        <v>0</v>
      </c>
      <c r="H61" s="246">
        <f>+'PT Assumptions'!P63</f>
        <v>0</v>
      </c>
      <c r="I61" s="246">
        <f>+'PT Assumptions'!R63</f>
        <v>0</v>
      </c>
      <c r="J61" s="246">
        <f>+'PT Assumptions'!T63</f>
        <v>0</v>
      </c>
      <c r="K61" s="246">
        <f>+'PT Assumptions'!V63</f>
        <v>0</v>
      </c>
      <c r="L61" s="246">
        <f>+'PT Assumptions'!X63</f>
        <v>0</v>
      </c>
      <c r="M61" s="246">
        <f>+'PT Assumptions'!Z63</f>
        <v>0</v>
      </c>
      <c r="N61" s="246">
        <f>+'PT Assumptions'!AB63</f>
        <v>0</v>
      </c>
      <c r="O61" s="246">
        <f t="shared" si="11"/>
        <v>0</v>
      </c>
      <c r="P61" s="246"/>
      <c r="Q61" s="246"/>
      <c r="R61" s="246"/>
      <c r="S61" s="246"/>
    </row>
    <row r="62" spans="1:19"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</row>
    <row r="63" spans="1:19">
      <c r="C63" s="248">
        <f t="shared" ref="C63:O63" si="12">SUM(C51:C62)</f>
        <v>0</v>
      </c>
      <c r="D63" s="248">
        <f t="shared" si="12"/>
        <v>0</v>
      </c>
      <c r="E63" s="248">
        <f t="shared" si="12"/>
        <v>0</v>
      </c>
      <c r="F63" s="248">
        <f t="shared" si="12"/>
        <v>0</v>
      </c>
      <c r="G63" s="248">
        <f t="shared" si="12"/>
        <v>0</v>
      </c>
      <c r="H63" s="248">
        <f t="shared" si="12"/>
        <v>0</v>
      </c>
      <c r="I63" s="248">
        <f t="shared" si="12"/>
        <v>0</v>
      </c>
      <c r="J63" s="248">
        <f t="shared" si="12"/>
        <v>0</v>
      </c>
      <c r="K63" s="248">
        <f t="shared" si="12"/>
        <v>0</v>
      </c>
      <c r="L63" s="248">
        <f t="shared" si="12"/>
        <v>0</v>
      </c>
      <c r="M63" s="248">
        <f t="shared" si="12"/>
        <v>0</v>
      </c>
      <c r="N63" s="248">
        <f t="shared" si="12"/>
        <v>0</v>
      </c>
      <c r="O63" s="248">
        <f t="shared" si="12"/>
        <v>0</v>
      </c>
      <c r="P63" s="246"/>
      <c r="Q63" s="246"/>
      <c r="R63" s="246"/>
      <c r="S63" s="246"/>
    </row>
    <row r="64" spans="1:19">
      <c r="A64" s="245" t="s">
        <v>216</v>
      </c>
      <c r="C64" s="246">
        <f>C63*20%</f>
        <v>0</v>
      </c>
      <c r="D64" s="246">
        <f t="shared" ref="D64:N64" si="13">D63*20%</f>
        <v>0</v>
      </c>
      <c r="E64" s="246">
        <f t="shared" si="13"/>
        <v>0</v>
      </c>
      <c r="F64" s="246">
        <f t="shared" si="13"/>
        <v>0</v>
      </c>
      <c r="G64" s="246">
        <f t="shared" si="13"/>
        <v>0</v>
      </c>
      <c r="H64" s="246">
        <f t="shared" si="13"/>
        <v>0</v>
      </c>
      <c r="I64" s="246">
        <f t="shared" si="13"/>
        <v>0</v>
      </c>
      <c r="J64" s="246">
        <f t="shared" si="13"/>
        <v>0</v>
      </c>
      <c r="K64" s="246">
        <f t="shared" si="13"/>
        <v>0</v>
      </c>
      <c r="L64" s="246">
        <f t="shared" si="13"/>
        <v>0</v>
      </c>
      <c r="M64" s="246">
        <f t="shared" si="13"/>
        <v>0</v>
      </c>
      <c r="N64" s="246">
        <f t="shared" si="13"/>
        <v>0</v>
      </c>
      <c r="O64" s="246">
        <f>SUM(C64:N64)</f>
        <v>0</v>
      </c>
      <c r="P64" s="246"/>
      <c r="Q64" s="246"/>
      <c r="R64" s="246"/>
      <c r="S64" s="246"/>
    </row>
    <row r="65" spans="1:19" ht="15.75" thickBot="1">
      <c r="C65" s="247">
        <f>SUM(C63:C64)</f>
        <v>0</v>
      </c>
      <c r="D65" s="247">
        <f t="shared" ref="D65:N65" si="14">SUM(D63:D64)</f>
        <v>0</v>
      </c>
      <c r="E65" s="247">
        <f t="shared" si="14"/>
        <v>0</v>
      </c>
      <c r="F65" s="247">
        <f t="shared" si="14"/>
        <v>0</v>
      </c>
      <c r="G65" s="247">
        <f t="shared" si="14"/>
        <v>0</v>
      </c>
      <c r="H65" s="247">
        <f t="shared" si="14"/>
        <v>0</v>
      </c>
      <c r="I65" s="247">
        <f t="shared" si="14"/>
        <v>0</v>
      </c>
      <c r="J65" s="247">
        <f t="shared" si="14"/>
        <v>0</v>
      </c>
      <c r="K65" s="247">
        <f t="shared" si="14"/>
        <v>0</v>
      </c>
      <c r="L65" s="247">
        <f t="shared" si="14"/>
        <v>0</v>
      </c>
      <c r="M65" s="247">
        <f t="shared" si="14"/>
        <v>0</v>
      </c>
      <c r="N65" s="247">
        <f t="shared" si="14"/>
        <v>0</v>
      </c>
      <c r="O65" s="247">
        <f>SUM(O63:O64)</f>
        <v>0</v>
      </c>
      <c r="P65" s="246"/>
      <c r="Q65" s="246"/>
      <c r="R65" s="246"/>
      <c r="S65" s="246"/>
    </row>
    <row r="66" spans="1:19" ht="15.75" thickTop="1"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>
        <f>SUM(C66:N66)</f>
        <v>0</v>
      </c>
      <c r="P66" s="246"/>
      <c r="Q66" s="246"/>
      <c r="R66" s="246"/>
      <c r="S66" s="246"/>
    </row>
    <row r="67" spans="1:19">
      <c r="A67" s="241" t="s">
        <v>220</v>
      </c>
      <c r="B67" s="242" t="s">
        <v>218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>
        <f>SUM(C67:N67)</f>
        <v>0</v>
      </c>
      <c r="P67" s="246"/>
      <c r="Q67" s="246"/>
      <c r="R67" s="246"/>
      <c r="S67" s="246"/>
    </row>
    <row r="68" spans="1:19">
      <c r="A68" s="241"/>
      <c r="B68" s="242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</row>
    <row r="69" spans="1:19">
      <c r="A69" s="244" t="s">
        <v>283</v>
      </c>
      <c r="B69" s="249" t="s">
        <v>308</v>
      </c>
      <c r="C69" s="246">
        <f>+M7*1.2</f>
        <v>0</v>
      </c>
      <c r="D69" s="246">
        <f>+N7*1.2</f>
        <v>0</v>
      </c>
      <c r="E69" s="246">
        <f>+C51*1.2</f>
        <v>0</v>
      </c>
      <c r="F69" s="246">
        <f>+D51*1.2</f>
        <v>0</v>
      </c>
      <c r="G69" s="246">
        <f>+E51*1.2</f>
        <v>0</v>
      </c>
      <c r="H69" s="246">
        <f>+F51*1.2</f>
        <v>0</v>
      </c>
      <c r="I69" s="246">
        <f>+G51*1.2</f>
        <v>0</v>
      </c>
      <c r="J69" s="246">
        <f>+H51*1.2</f>
        <v>0</v>
      </c>
      <c r="K69" s="246">
        <f>+I51*1.2</f>
        <v>0</v>
      </c>
      <c r="L69" s="246">
        <f>+J51*1.2</f>
        <v>0</v>
      </c>
      <c r="M69" s="246">
        <f>+K51*1.2</f>
        <v>0</v>
      </c>
      <c r="N69" s="246">
        <f>+L51*1.2</f>
        <v>0</v>
      </c>
      <c r="O69" s="246">
        <f>SUM(D69:N69)</f>
        <v>0</v>
      </c>
      <c r="P69" s="246"/>
      <c r="Q69" s="246"/>
      <c r="R69" s="246"/>
      <c r="S69" s="246"/>
    </row>
    <row r="70" spans="1:19">
      <c r="A70" s="244" t="s">
        <v>284</v>
      </c>
      <c r="B70" s="249" t="s">
        <v>308</v>
      </c>
      <c r="C70" s="246">
        <f>+M8*1.2</f>
        <v>0</v>
      </c>
      <c r="D70" s="246">
        <f>+N8*1.2</f>
        <v>0</v>
      </c>
      <c r="E70" s="246">
        <f>+C52*1.2</f>
        <v>0</v>
      </c>
      <c r="F70" s="246">
        <f>+D52*1.2</f>
        <v>0</v>
      </c>
      <c r="G70" s="246">
        <f>+E52*1.2</f>
        <v>0</v>
      </c>
      <c r="H70" s="246">
        <f>+F52*1.2</f>
        <v>0</v>
      </c>
      <c r="I70" s="246">
        <f>+G52*1.2</f>
        <v>0</v>
      </c>
      <c r="J70" s="246">
        <f>+H52*1.2</f>
        <v>0</v>
      </c>
      <c r="K70" s="246">
        <f>+I52*1.2</f>
        <v>0</v>
      </c>
      <c r="L70" s="246">
        <f>+J52*1.2</f>
        <v>0</v>
      </c>
      <c r="M70" s="246">
        <f>+K52*1.2</f>
        <v>0</v>
      </c>
      <c r="N70" s="246">
        <f>+L52*1.2</f>
        <v>0</v>
      </c>
      <c r="O70" s="246">
        <f>SUM(D70:N70)</f>
        <v>0</v>
      </c>
      <c r="P70" s="246"/>
      <c r="Q70" s="246"/>
      <c r="R70" s="246"/>
      <c r="S70" s="246"/>
    </row>
    <row r="71" spans="1:19">
      <c r="A71" s="244" t="s">
        <v>227</v>
      </c>
      <c r="B71" s="249" t="s">
        <v>308</v>
      </c>
      <c r="C71" s="246">
        <f>+M9*1.2</f>
        <v>0</v>
      </c>
      <c r="D71" s="246">
        <f>+N9*1.2</f>
        <v>0</v>
      </c>
      <c r="E71" s="246">
        <f>+C53*1.2</f>
        <v>0</v>
      </c>
      <c r="F71" s="246">
        <f>+D53*1.2</f>
        <v>0</v>
      </c>
      <c r="G71" s="246">
        <f>+E53*1.2</f>
        <v>0</v>
      </c>
      <c r="H71" s="246">
        <f>+F53*1.2</f>
        <v>0</v>
      </c>
      <c r="I71" s="246">
        <f>+G53*1.2</f>
        <v>0</v>
      </c>
      <c r="J71" s="246">
        <f>+H53*1.2</f>
        <v>0</v>
      </c>
      <c r="K71" s="246">
        <f>+I53*1.2</f>
        <v>0</v>
      </c>
      <c r="L71" s="246">
        <f>+J53*1.2</f>
        <v>0</v>
      </c>
      <c r="M71" s="246">
        <f>+K53*1.2</f>
        <v>0</v>
      </c>
      <c r="N71" s="246">
        <f>+L53*1.2</f>
        <v>0</v>
      </c>
      <c r="O71" s="246">
        <f>SUM(D71:N71)</f>
        <v>0</v>
      </c>
      <c r="P71" s="246"/>
      <c r="Q71" s="246"/>
      <c r="R71" s="246"/>
      <c r="S71" s="246"/>
    </row>
    <row r="72" spans="1:19">
      <c r="A72" s="245" t="s">
        <v>228</v>
      </c>
      <c r="B72" s="249" t="s">
        <v>308</v>
      </c>
      <c r="C72" s="246">
        <f>+M10*1.2</f>
        <v>0</v>
      </c>
      <c r="D72" s="246">
        <f>+N10*1.2</f>
        <v>0</v>
      </c>
      <c r="E72" s="246">
        <f>+C54*1.2</f>
        <v>0</v>
      </c>
      <c r="F72" s="246">
        <f>+D54*1.2</f>
        <v>0</v>
      </c>
      <c r="G72" s="246">
        <f>+E54*1.2</f>
        <v>0</v>
      </c>
      <c r="H72" s="246">
        <f>+F54*1.2</f>
        <v>0</v>
      </c>
      <c r="I72" s="246">
        <f>+G54*1.2</f>
        <v>0</v>
      </c>
      <c r="J72" s="246">
        <f>+H54*1.2</f>
        <v>0</v>
      </c>
      <c r="K72" s="246">
        <f>+I54*1.2</f>
        <v>0</v>
      </c>
      <c r="L72" s="246">
        <f>+J54*1.2</f>
        <v>0</v>
      </c>
      <c r="M72" s="246">
        <f>+K54*1.2</f>
        <v>0</v>
      </c>
      <c r="N72" s="246">
        <f>+L54*1.2</f>
        <v>0</v>
      </c>
      <c r="O72" s="246">
        <f>SUM(D72:N72)</f>
        <v>0</v>
      </c>
      <c r="P72" s="246"/>
      <c r="Q72" s="246"/>
      <c r="R72" s="246"/>
      <c r="S72" s="246"/>
    </row>
    <row r="73" spans="1:19">
      <c r="A73" s="245" t="s">
        <v>28</v>
      </c>
      <c r="B73" s="249" t="s">
        <v>308</v>
      </c>
      <c r="C73" s="246">
        <f>+M11*1.2</f>
        <v>0</v>
      </c>
      <c r="D73" s="246">
        <f>+N11*1.2</f>
        <v>0</v>
      </c>
      <c r="E73" s="246">
        <f>+C55*1.2</f>
        <v>0</v>
      </c>
      <c r="F73" s="246">
        <f>+D55*1.2</f>
        <v>0</v>
      </c>
      <c r="G73" s="246">
        <f>+E55*1.2</f>
        <v>0</v>
      </c>
      <c r="H73" s="246">
        <f>+F55*1.2</f>
        <v>0</v>
      </c>
      <c r="I73" s="246">
        <f>+G55*1.2</f>
        <v>0</v>
      </c>
      <c r="J73" s="246">
        <f>+H55*1.2</f>
        <v>0</v>
      </c>
      <c r="K73" s="246">
        <f>+I55*1.2</f>
        <v>0</v>
      </c>
      <c r="L73" s="246">
        <f>+J55*1.2</f>
        <v>0</v>
      </c>
      <c r="M73" s="246">
        <f>+K55*1.2</f>
        <v>0</v>
      </c>
      <c r="N73" s="246">
        <f>+L55*1.2</f>
        <v>0</v>
      </c>
      <c r="O73" s="246">
        <f>SUM(D73:N73)</f>
        <v>0</v>
      </c>
      <c r="P73" s="246"/>
      <c r="Q73" s="246"/>
      <c r="R73" s="246"/>
      <c r="S73" s="246"/>
    </row>
    <row r="74" spans="1:19">
      <c r="A74" s="245" t="s">
        <v>147</v>
      </c>
      <c r="B74" s="249" t="s">
        <v>308</v>
      </c>
      <c r="C74" s="246">
        <f>+M12*1.2</f>
        <v>0</v>
      </c>
      <c r="D74" s="246">
        <f>+N12*1.2</f>
        <v>0</v>
      </c>
      <c r="E74" s="246">
        <f>+C56*1.2</f>
        <v>0</v>
      </c>
      <c r="F74" s="246">
        <f>+D56*1.2</f>
        <v>0</v>
      </c>
      <c r="G74" s="246">
        <f>+E56*1.2</f>
        <v>0</v>
      </c>
      <c r="H74" s="246">
        <f>+F56*1.2</f>
        <v>0</v>
      </c>
      <c r="I74" s="246">
        <f>+G56*1.2</f>
        <v>0</v>
      </c>
      <c r="J74" s="246">
        <f>+H56*1.2</f>
        <v>0</v>
      </c>
      <c r="K74" s="246">
        <f>+I56*1.2</f>
        <v>0</v>
      </c>
      <c r="L74" s="246">
        <f>+J56*1.2</f>
        <v>0</v>
      </c>
      <c r="M74" s="246">
        <f>+K56*1.2</f>
        <v>0</v>
      </c>
      <c r="N74" s="246">
        <f>+L56*1.2</f>
        <v>0</v>
      </c>
      <c r="O74" s="246">
        <f>SUM(D74:N74)</f>
        <v>0</v>
      </c>
      <c r="P74" s="246"/>
      <c r="Q74" s="246"/>
      <c r="R74" s="246"/>
      <c r="S74" s="246"/>
    </row>
    <row r="75" spans="1:19">
      <c r="A75" s="245" t="s">
        <v>229</v>
      </c>
      <c r="B75" s="249" t="s">
        <v>308</v>
      </c>
      <c r="C75" s="246">
        <f>+M13*1.2</f>
        <v>0</v>
      </c>
      <c r="D75" s="246">
        <f>+N13*1.2</f>
        <v>0</v>
      </c>
      <c r="E75" s="246">
        <f>+C57*1.2</f>
        <v>0</v>
      </c>
      <c r="F75" s="246">
        <f>+D57*1.2</f>
        <v>0</v>
      </c>
      <c r="G75" s="246">
        <f>+E57*1.2</f>
        <v>0</v>
      </c>
      <c r="H75" s="246">
        <f>+F57*1.2</f>
        <v>0</v>
      </c>
      <c r="I75" s="246">
        <f>+G57*1.2</f>
        <v>0</v>
      </c>
      <c r="J75" s="246">
        <f>+H57*1.2</f>
        <v>0</v>
      </c>
      <c r="K75" s="246">
        <f>+I57*1.2</f>
        <v>0</v>
      </c>
      <c r="L75" s="246">
        <f>+J57*1.2</f>
        <v>0</v>
      </c>
      <c r="M75" s="246">
        <f>+K57*1.2</f>
        <v>0</v>
      </c>
      <c r="N75" s="246">
        <f>+L57*1.2</f>
        <v>0</v>
      </c>
      <c r="O75" s="246">
        <f>SUM(D75:N75)</f>
        <v>0</v>
      </c>
      <c r="P75" s="246"/>
      <c r="Q75" s="246"/>
      <c r="R75" s="246"/>
      <c r="S75" s="246"/>
    </row>
    <row r="76" spans="1:19">
      <c r="A76" s="245" t="s">
        <v>230</v>
      </c>
      <c r="B76" s="249" t="s">
        <v>308</v>
      </c>
      <c r="C76" s="246">
        <f>+M14*1.2</f>
        <v>0</v>
      </c>
      <c r="D76" s="246">
        <f>+N14*1.2</f>
        <v>0</v>
      </c>
      <c r="E76" s="246">
        <f>+C58*1.2</f>
        <v>0</v>
      </c>
      <c r="F76" s="246">
        <f>+D58*1.2</f>
        <v>0</v>
      </c>
      <c r="G76" s="246">
        <f>+E58*1.2</f>
        <v>0</v>
      </c>
      <c r="H76" s="246">
        <f>+F58*1.2</f>
        <v>0</v>
      </c>
      <c r="I76" s="246">
        <f>+G58*1.2</f>
        <v>0</v>
      </c>
      <c r="J76" s="246">
        <f>+H58*1.2</f>
        <v>0</v>
      </c>
      <c r="K76" s="246">
        <f>+I58*1.2</f>
        <v>0</v>
      </c>
      <c r="L76" s="246">
        <f>+J58*1.2</f>
        <v>0</v>
      </c>
      <c r="M76" s="246">
        <f>+K58*1.2</f>
        <v>0</v>
      </c>
      <c r="N76" s="246">
        <f>+L58*1.2</f>
        <v>0</v>
      </c>
      <c r="O76" s="246">
        <f>SUM(D76:N76)</f>
        <v>0</v>
      </c>
      <c r="P76" s="246"/>
      <c r="Q76" s="246"/>
      <c r="R76" s="246"/>
      <c r="S76" s="246"/>
    </row>
    <row r="77" spans="1:19">
      <c r="A77" s="245" t="s">
        <v>304</v>
      </c>
      <c r="B77" s="249" t="s">
        <v>308</v>
      </c>
      <c r="C77" s="246">
        <f>+M15*1.2</f>
        <v>0</v>
      </c>
      <c r="D77" s="246">
        <f>+N15*1.2</f>
        <v>0</v>
      </c>
      <c r="E77" s="246">
        <f>+C59*1.2</f>
        <v>0</v>
      </c>
      <c r="F77" s="246">
        <f>+D59*1.2</f>
        <v>0</v>
      </c>
      <c r="G77" s="246">
        <f>+E59*1.2</f>
        <v>0</v>
      </c>
      <c r="H77" s="246">
        <f>+F59*1.2</f>
        <v>0</v>
      </c>
      <c r="I77" s="246">
        <f>+G59*1.2</f>
        <v>0</v>
      </c>
      <c r="J77" s="246">
        <f>+H59*1.2</f>
        <v>0</v>
      </c>
      <c r="K77" s="246">
        <f>+I59*1.2</f>
        <v>0</v>
      </c>
      <c r="L77" s="246">
        <f>+J59*1.2</f>
        <v>0</v>
      </c>
      <c r="M77" s="246">
        <f>+K59*1.2</f>
        <v>0</v>
      </c>
      <c r="N77" s="246">
        <f>+L59*1.2</f>
        <v>0</v>
      </c>
      <c r="O77" s="246">
        <f>SUM(D77:N77)</f>
        <v>0</v>
      </c>
      <c r="P77" s="246"/>
      <c r="Q77" s="246"/>
      <c r="R77" s="246"/>
      <c r="S77" s="246"/>
    </row>
    <row r="78" spans="1:19">
      <c r="A78" s="245" t="s">
        <v>305</v>
      </c>
      <c r="B78" s="249" t="s">
        <v>308</v>
      </c>
      <c r="C78" s="246">
        <f>+M16*1.2</f>
        <v>0</v>
      </c>
      <c r="D78" s="246">
        <f>+N16*1.2</f>
        <v>0</v>
      </c>
      <c r="E78" s="246">
        <f>+C60*1.2</f>
        <v>0</v>
      </c>
      <c r="F78" s="246">
        <f>+D60*1.2</f>
        <v>0</v>
      </c>
      <c r="G78" s="246">
        <f>+E60*1.2</f>
        <v>0</v>
      </c>
      <c r="H78" s="246">
        <f>+F60*1.2</f>
        <v>0</v>
      </c>
      <c r="I78" s="246">
        <f>+G60*1.2</f>
        <v>0</v>
      </c>
      <c r="J78" s="246">
        <f>+H60*1.2</f>
        <v>0</v>
      </c>
      <c r="K78" s="246">
        <f>+I60*1.2</f>
        <v>0</v>
      </c>
      <c r="L78" s="246">
        <f>+J60*1.2</f>
        <v>0</v>
      </c>
      <c r="M78" s="246">
        <f>+K60*1.2</f>
        <v>0</v>
      </c>
      <c r="N78" s="246">
        <f>+L60*1.2</f>
        <v>0</v>
      </c>
      <c r="O78" s="246">
        <f>SUM(D78:N78)</f>
        <v>0</v>
      </c>
      <c r="P78" s="246"/>
      <c r="Q78" s="246"/>
      <c r="R78" s="246"/>
      <c r="S78" s="246"/>
    </row>
    <row r="79" spans="1:19">
      <c r="A79" s="245" t="s">
        <v>307</v>
      </c>
      <c r="B79" s="249" t="s">
        <v>308</v>
      </c>
      <c r="C79" s="246">
        <f>+M17*1.2</f>
        <v>0</v>
      </c>
      <c r="D79" s="246">
        <f>+N17*1.2</f>
        <v>0</v>
      </c>
      <c r="E79" s="246">
        <f>+C61*1.2</f>
        <v>0</v>
      </c>
      <c r="F79" s="246">
        <f>+D61*1.2</f>
        <v>0</v>
      </c>
      <c r="G79" s="246">
        <f>+E61*1.2</f>
        <v>0</v>
      </c>
      <c r="H79" s="246">
        <f>+F61*1.2</f>
        <v>0</v>
      </c>
      <c r="I79" s="246">
        <f>+G61*1.2</f>
        <v>0</v>
      </c>
      <c r="J79" s="246">
        <f>+H61*1.2</f>
        <v>0</v>
      </c>
      <c r="K79" s="246">
        <f>+I61*1.2</f>
        <v>0</v>
      </c>
      <c r="L79" s="246">
        <f>+J61*1.2</f>
        <v>0</v>
      </c>
      <c r="M79" s="246">
        <f>+K61*1.2</f>
        <v>0</v>
      </c>
      <c r="N79" s="246">
        <f>+L61*1.2</f>
        <v>0</v>
      </c>
      <c r="O79" s="246">
        <f>SUM(D79:N79)</f>
        <v>0</v>
      </c>
      <c r="P79" s="246"/>
      <c r="Q79" s="246"/>
      <c r="R79" s="246"/>
      <c r="S79" s="246"/>
    </row>
    <row r="80" spans="1:19">
      <c r="B80" s="249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</row>
    <row r="81" spans="1:19" ht="15.75" thickBot="1">
      <c r="C81" s="247">
        <f t="shared" ref="C81:O81" si="15">SUM(C69:C80)</f>
        <v>0</v>
      </c>
      <c r="D81" s="247">
        <f t="shared" si="15"/>
        <v>0</v>
      </c>
      <c r="E81" s="247">
        <f t="shared" si="15"/>
        <v>0</v>
      </c>
      <c r="F81" s="247">
        <f t="shared" si="15"/>
        <v>0</v>
      </c>
      <c r="G81" s="247">
        <f t="shared" si="15"/>
        <v>0</v>
      </c>
      <c r="H81" s="247">
        <f t="shared" si="15"/>
        <v>0</v>
      </c>
      <c r="I81" s="247">
        <f t="shared" si="15"/>
        <v>0</v>
      </c>
      <c r="J81" s="247">
        <f t="shared" si="15"/>
        <v>0</v>
      </c>
      <c r="K81" s="247">
        <f t="shared" si="15"/>
        <v>0</v>
      </c>
      <c r="L81" s="247">
        <f t="shared" si="15"/>
        <v>0</v>
      </c>
      <c r="M81" s="247">
        <f t="shared" si="15"/>
        <v>0</v>
      </c>
      <c r="N81" s="247">
        <f>SUM(N69:N80)</f>
        <v>0</v>
      </c>
      <c r="O81" s="247">
        <f t="shared" si="15"/>
        <v>0</v>
      </c>
      <c r="P81" s="246"/>
      <c r="Q81" s="246"/>
      <c r="R81" s="246"/>
      <c r="S81" s="246"/>
    </row>
    <row r="82" spans="1:19" ht="15.75" thickTop="1"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</row>
    <row r="83" spans="1:19">
      <c r="A83" s="245" t="s">
        <v>191</v>
      </c>
      <c r="C83" s="246">
        <f>SUM(N42)</f>
        <v>0</v>
      </c>
      <c r="D83" s="246">
        <f t="shared" ref="D83:N83" si="16">C87</f>
        <v>0</v>
      </c>
      <c r="E83" s="246">
        <f t="shared" si="16"/>
        <v>0</v>
      </c>
      <c r="F83" s="246">
        <f t="shared" si="16"/>
        <v>0</v>
      </c>
      <c r="G83" s="246">
        <f t="shared" si="16"/>
        <v>0</v>
      </c>
      <c r="H83" s="246">
        <f t="shared" si="16"/>
        <v>0</v>
      </c>
      <c r="I83" s="246">
        <f t="shared" si="16"/>
        <v>0</v>
      </c>
      <c r="J83" s="246">
        <f t="shared" si="16"/>
        <v>0</v>
      </c>
      <c r="K83" s="246">
        <f t="shared" si="16"/>
        <v>0</v>
      </c>
      <c r="L83" s="246">
        <f t="shared" si="16"/>
        <v>0</v>
      </c>
      <c r="M83" s="246">
        <f t="shared" si="16"/>
        <v>0</v>
      </c>
      <c r="N83" s="246">
        <f t="shared" si="16"/>
        <v>0</v>
      </c>
      <c r="O83" s="246">
        <f>C83</f>
        <v>0</v>
      </c>
      <c r="P83" s="246"/>
      <c r="Q83" s="246"/>
      <c r="R83" s="246"/>
      <c r="S83" s="246"/>
    </row>
    <row r="84" spans="1:19" ht="15.75" thickBot="1">
      <c r="A84" s="245" t="s">
        <v>219</v>
      </c>
      <c r="C84" s="250">
        <f t="shared" ref="C84:O84" si="17">C65</f>
        <v>0</v>
      </c>
      <c r="D84" s="250">
        <f t="shared" si="17"/>
        <v>0</v>
      </c>
      <c r="E84" s="250">
        <f t="shared" si="17"/>
        <v>0</v>
      </c>
      <c r="F84" s="250">
        <f t="shared" si="17"/>
        <v>0</v>
      </c>
      <c r="G84" s="250">
        <f t="shared" si="17"/>
        <v>0</v>
      </c>
      <c r="H84" s="250">
        <f t="shared" si="17"/>
        <v>0</v>
      </c>
      <c r="I84" s="250">
        <f t="shared" si="17"/>
        <v>0</v>
      </c>
      <c r="J84" s="250">
        <f t="shared" si="17"/>
        <v>0</v>
      </c>
      <c r="K84" s="250">
        <f t="shared" si="17"/>
        <v>0</v>
      </c>
      <c r="L84" s="250">
        <f t="shared" si="17"/>
        <v>0</v>
      </c>
      <c r="M84" s="250">
        <f t="shared" si="17"/>
        <v>0</v>
      </c>
      <c r="N84" s="250">
        <f t="shared" si="17"/>
        <v>0</v>
      </c>
      <c r="O84" s="250">
        <f t="shared" si="17"/>
        <v>0</v>
      </c>
      <c r="P84" s="246"/>
      <c r="Q84" s="246"/>
      <c r="R84" s="246"/>
      <c r="S84" s="246"/>
    </row>
    <row r="85" spans="1:19">
      <c r="C85" s="246">
        <f>SUM(C83:C84)</f>
        <v>0</v>
      </c>
      <c r="D85" s="246">
        <f t="shared" ref="D85:O85" si="18">SUM(D83:D84)</f>
        <v>0</v>
      </c>
      <c r="E85" s="246">
        <f t="shared" si="18"/>
        <v>0</v>
      </c>
      <c r="F85" s="246">
        <f t="shared" si="18"/>
        <v>0</v>
      </c>
      <c r="G85" s="246">
        <f t="shared" si="18"/>
        <v>0</v>
      </c>
      <c r="H85" s="246">
        <f t="shared" si="18"/>
        <v>0</v>
      </c>
      <c r="I85" s="246">
        <f t="shared" si="18"/>
        <v>0</v>
      </c>
      <c r="J85" s="246">
        <f t="shared" si="18"/>
        <v>0</v>
      </c>
      <c r="K85" s="246">
        <f t="shared" si="18"/>
        <v>0</v>
      </c>
      <c r="L85" s="246">
        <f t="shared" si="18"/>
        <v>0</v>
      </c>
      <c r="M85" s="246">
        <f t="shared" si="18"/>
        <v>0</v>
      </c>
      <c r="N85" s="246">
        <f t="shared" si="18"/>
        <v>0</v>
      </c>
      <c r="O85" s="246">
        <f t="shared" si="18"/>
        <v>0</v>
      </c>
      <c r="P85" s="246"/>
      <c r="Q85" s="246"/>
      <c r="R85" s="246"/>
      <c r="S85" s="246"/>
    </row>
    <row r="86" spans="1:19">
      <c r="A86" s="245" t="s">
        <v>220</v>
      </c>
      <c r="C86" s="246">
        <f>-C81</f>
        <v>0</v>
      </c>
      <c r="D86" s="246">
        <f t="shared" ref="D86:O86" si="19">-D81</f>
        <v>0</v>
      </c>
      <c r="E86" s="246">
        <f t="shared" si="19"/>
        <v>0</v>
      </c>
      <c r="F86" s="246">
        <f t="shared" si="19"/>
        <v>0</v>
      </c>
      <c r="G86" s="246">
        <f t="shared" si="19"/>
        <v>0</v>
      </c>
      <c r="H86" s="246">
        <f t="shared" si="19"/>
        <v>0</v>
      </c>
      <c r="I86" s="246">
        <f t="shared" si="19"/>
        <v>0</v>
      </c>
      <c r="J86" s="246">
        <f t="shared" si="19"/>
        <v>0</v>
      </c>
      <c r="K86" s="246">
        <f t="shared" si="19"/>
        <v>0</v>
      </c>
      <c r="L86" s="246">
        <f t="shared" si="19"/>
        <v>0</v>
      </c>
      <c r="M86" s="246">
        <f t="shared" si="19"/>
        <v>0</v>
      </c>
      <c r="N86" s="246">
        <f t="shared" si="19"/>
        <v>0</v>
      </c>
      <c r="O86" s="246">
        <f t="shared" si="19"/>
        <v>0</v>
      </c>
      <c r="P86" s="246"/>
      <c r="Q86" s="246"/>
      <c r="R86" s="246"/>
      <c r="S86" s="246"/>
    </row>
    <row r="87" spans="1:19" ht="15.75" thickBot="1">
      <c r="A87" s="245" t="s">
        <v>193</v>
      </c>
      <c r="C87" s="247">
        <f>SUM(C85:C86)</f>
        <v>0</v>
      </c>
      <c r="D87" s="247">
        <f t="shared" ref="D87:O87" si="20">SUM(D85:D86)</f>
        <v>0</v>
      </c>
      <c r="E87" s="247">
        <f t="shared" si="20"/>
        <v>0</v>
      </c>
      <c r="F87" s="247">
        <f t="shared" si="20"/>
        <v>0</v>
      </c>
      <c r="G87" s="247">
        <f t="shared" si="20"/>
        <v>0</v>
      </c>
      <c r="H87" s="247">
        <f t="shared" si="20"/>
        <v>0</v>
      </c>
      <c r="I87" s="247">
        <f t="shared" si="20"/>
        <v>0</v>
      </c>
      <c r="J87" s="247">
        <f t="shared" si="20"/>
        <v>0</v>
      </c>
      <c r="K87" s="247">
        <f t="shared" si="20"/>
        <v>0</v>
      </c>
      <c r="L87" s="247">
        <f t="shared" si="20"/>
        <v>0</v>
      </c>
      <c r="M87" s="247">
        <f t="shared" si="20"/>
        <v>0</v>
      </c>
      <c r="N87" s="247">
        <f t="shared" si="20"/>
        <v>0</v>
      </c>
      <c r="O87" s="247">
        <f t="shared" si="20"/>
        <v>0</v>
      </c>
      <c r="P87" s="246"/>
      <c r="Q87" s="246"/>
      <c r="R87" s="246"/>
      <c r="S87" s="246"/>
    </row>
    <row r="88" spans="1:19" ht="15.75" thickTop="1"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</row>
    <row r="89" spans="1:19">
      <c r="A89" s="241" t="s">
        <v>195</v>
      </c>
      <c r="B89" s="241"/>
      <c r="P89" s="246"/>
      <c r="Q89" s="246"/>
      <c r="R89" s="246"/>
      <c r="S89" s="246"/>
    </row>
    <row r="90" spans="1:19">
      <c r="P90" s="246"/>
      <c r="Q90" s="246"/>
      <c r="R90" s="246"/>
      <c r="S90" s="246"/>
    </row>
    <row r="91" spans="1:19">
      <c r="A91" s="241"/>
      <c r="B91" s="242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2"/>
      <c r="P91" s="246"/>
      <c r="Q91" s="246"/>
      <c r="R91" s="246"/>
      <c r="S91" s="246"/>
    </row>
    <row r="92" spans="1:19">
      <c r="A92" s="241"/>
      <c r="B92" s="241"/>
      <c r="P92" s="246"/>
      <c r="Q92" s="246"/>
      <c r="R92" s="246"/>
      <c r="S92" s="246"/>
    </row>
    <row r="93" spans="1:19">
      <c r="P93" s="246"/>
      <c r="Q93" s="246"/>
      <c r="R93" s="246"/>
      <c r="S93" s="246"/>
    </row>
    <row r="94" spans="1:19">
      <c r="A94" s="241"/>
      <c r="B94" s="241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</row>
    <row r="95" spans="1:19">
      <c r="A95" s="251"/>
      <c r="B95" s="251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46"/>
      <c r="Q95" s="246"/>
      <c r="R95" s="246"/>
      <c r="S95" s="246"/>
    </row>
    <row r="96" spans="1:19">
      <c r="A96" s="244"/>
      <c r="B96" s="251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</row>
    <row r="97" spans="1:19">
      <c r="A97" s="244"/>
      <c r="B97" s="251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</row>
    <row r="98" spans="1:19">
      <c r="A98" s="244"/>
      <c r="B98" s="251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</row>
    <row r="99" spans="1:19">
      <c r="B99" s="251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</row>
    <row r="100" spans="1:19">
      <c r="B100" s="241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</row>
    <row r="101" spans="1:19">
      <c r="B101" s="241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</row>
    <row r="102" spans="1:19">
      <c r="B102" s="241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</row>
    <row r="103" spans="1:19">
      <c r="B103" s="241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</row>
    <row r="104" spans="1:19"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</row>
    <row r="105" spans="1:19"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6"/>
      <c r="Q105" s="246"/>
      <c r="R105" s="246"/>
      <c r="S105" s="246"/>
    </row>
    <row r="106" spans="1:19"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</row>
    <row r="107" spans="1:19" ht="15.75" thickBot="1"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6"/>
      <c r="Q107" s="246"/>
      <c r="R107" s="246"/>
      <c r="S107" s="246"/>
    </row>
    <row r="108" spans="1:19" ht="15.75" thickTop="1"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</row>
    <row r="109" spans="1:19">
      <c r="A109" s="241"/>
      <c r="B109" s="242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</row>
    <row r="110" spans="1:19">
      <c r="A110" s="241"/>
      <c r="B110" s="242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</row>
    <row r="111" spans="1:19">
      <c r="A111" s="244"/>
      <c r="B111" s="249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</row>
    <row r="112" spans="1:19">
      <c r="A112" s="244"/>
      <c r="B112" s="249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</row>
    <row r="113" spans="1:19">
      <c r="B113" s="249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</row>
    <row r="114" spans="1:19">
      <c r="B114" s="249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</row>
    <row r="115" spans="1:19">
      <c r="B115" s="249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</row>
    <row r="116" spans="1:19">
      <c r="B116" s="249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</row>
    <row r="117" spans="1:19">
      <c r="A117" s="241"/>
      <c r="B117" s="242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</row>
    <row r="118" spans="1:19">
      <c r="B118" s="249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</row>
    <row r="119" spans="1:19" ht="15.75" thickBot="1"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6"/>
      <c r="Q119" s="246"/>
      <c r="R119" s="246"/>
      <c r="S119" s="246"/>
    </row>
    <row r="120" spans="1:19" ht="15.75" thickTop="1"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</row>
    <row r="121" spans="1:19"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</row>
    <row r="122" spans="1:19" ht="15.75" thickBot="1"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46"/>
      <c r="Q122" s="246"/>
      <c r="R122" s="246"/>
      <c r="S122" s="246"/>
    </row>
    <row r="123" spans="1:19"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</row>
    <row r="124" spans="1:19"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</row>
    <row r="125" spans="1:19" ht="15.75" thickBot="1"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246"/>
      <c r="Q125" s="246"/>
      <c r="R125" s="246"/>
      <c r="S125" s="246"/>
    </row>
    <row r="126" spans="1:19" ht="15.75" thickTop="1"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</row>
    <row r="127" spans="1:19"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</row>
    <row r="128" spans="1:19"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</row>
    <row r="129" spans="3:19"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</row>
    <row r="130" spans="3:19"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</row>
    <row r="131" spans="3:19"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</row>
    <row r="132" spans="3:19"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</row>
    <row r="133" spans="3:19"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</row>
    <row r="134" spans="3:19"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</row>
    <row r="135" spans="3:19"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</row>
    <row r="136" spans="3:19"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</row>
    <row r="137" spans="3:19"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</row>
    <row r="138" spans="3:19"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</row>
    <row r="139" spans="3:19"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</row>
    <row r="140" spans="3:19"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</row>
    <row r="141" spans="3:19"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</row>
    <row r="142" spans="3:19"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</row>
    <row r="143" spans="3:19"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</row>
    <row r="144" spans="3:19"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</row>
    <row r="145" spans="3:19"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</row>
    <row r="146" spans="3:19"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</row>
    <row r="147" spans="3:19"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</row>
    <row r="148" spans="3:19"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</row>
    <row r="149" spans="3:19"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</row>
    <row r="150" spans="3:19"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</row>
    <row r="151" spans="3:19"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</row>
    <row r="152" spans="3:19"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</row>
    <row r="153" spans="3:19"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</row>
    <row r="154" spans="3:19"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</row>
    <row r="155" spans="3:19"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</row>
    <row r="156" spans="3:19"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</row>
    <row r="157" spans="3:19"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</row>
    <row r="158" spans="3:19"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</row>
    <row r="159" spans="3:19"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</row>
    <row r="160" spans="3:19"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</row>
    <row r="161" spans="3:19"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</row>
    <row r="162" spans="3:19"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</row>
    <row r="163" spans="3:19"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</row>
    <row r="164" spans="3:19"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</row>
    <row r="165" spans="3:19"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</row>
    <row r="166" spans="3:19"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</row>
    <row r="167" spans="3:19"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</row>
    <row r="168" spans="3:19"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</row>
    <row r="169" spans="3:19"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</row>
    <row r="170" spans="3:19"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</row>
    <row r="171" spans="3:19"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</row>
    <row r="172" spans="3:19"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</row>
    <row r="173" spans="3:19"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</row>
    <row r="174" spans="3:19"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</row>
    <row r="175" spans="3:19"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</row>
    <row r="176" spans="3:19"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</row>
    <row r="177" spans="3:19"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</row>
    <row r="178" spans="3:19"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</row>
    <row r="179" spans="3:19"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</row>
    <row r="180" spans="3:19"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</row>
    <row r="181" spans="3:19"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</row>
    <row r="182" spans="3:19"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</row>
    <row r="183" spans="3:19"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</row>
    <row r="184" spans="3:19"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</row>
    <row r="185" spans="3:19"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</row>
    <row r="186" spans="3:19"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</row>
    <row r="187" spans="3:19"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</row>
    <row r="188" spans="3:19"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</row>
    <row r="189" spans="3:19"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</row>
    <row r="190" spans="3:19"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</row>
    <row r="191" spans="3:19"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</row>
    <row r="192" spans="3:19"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</row>
    <row r="193" spans="3:19"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</row>
    <row r="194" spans="3:19"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</row>
    <row r="195" spans="3:19"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</row>
    <row r="196" spans="3:19"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</row>
    <row r="197" spans="3:19"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</row>
    <row r="198" spans="3:19"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</row>
    <row r="199" spans="3:19"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</row>
    <row r="200" spans="3:19"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</row>
    <row r="201" spans="3:19"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</row>
    <row r="202" spans="3:19"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</row>
    <row r="203" spans="3:19"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</row>
    <row r="204" spans="3:19"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</row>
    <row r="205" spans="3:19"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</row>
    <row r="206" spans="3:19"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</row>
    <row r="207" spans="3:19"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</row>
    <row r="208" spans="3:19"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</row>
    <row r="209" spans="3:19"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</row>
    <row r="210" spans="3:19"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</row>
    <row r="211" spans="3:19"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</row>
    <row r="212" spans="3:19"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</row>
    <row r="213" spans="3:19"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</row>
    <row r="214" spans="3:19"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</row>
    <row r="215" spans="3:19"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</row>
    <row r="216" spans="3:19"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</row>
    <row r="217" spans="3:19"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</row>
    <row r="218" spans="3:19"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</row>
    <row r="219" spans="3:19"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</row>
    <row r="220" spans="3:19"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</row>
    <row r="221" spans="3:19"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</row>
    <row r="222" spans="3:19"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</row>
    <row r="223" spans="3:19"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</row>
    <row r="224" spans="3:19"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</row>
    <row r="225" spans="3:19"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</row>
    <row r="226" spans="3:19"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</row>
    <row r="227" spans="3:19"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</row>
    <row r="228" spans="3:19"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</row>
    <row r="229" spans="3:19"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</row>
    <row r="230" spans="3:19"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</row>
    <row r="231" spans="3:19"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</row>
    <row r="232" spans="3:19"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</row>
    <row r="233" spans="3:19"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</row>
    <row r="234" spans="3:19"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</row>
    <row r="235" spans="3:19"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</row>
    <row r="236" spans="3:19"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</row>
    <row r="237" spans="3:19"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</row>
    <row r="238" spans="3:19"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</row>
    <row r="239" spans="3:19"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</row>
    <row r="240" spans="3:19"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</row>
    <row r="241" spans="3:19"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</row>
    <row r="242" spans="3:19"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</row>
    <row r="243" spans="3:19"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</row>
    <row r="244" spans="3:19"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</row>
    <row r="245" spans="3:19"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  <c r="S245" s="246"/>
    </row>
    <row r="246" spans="3:19"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</row>
    <row r="247" spans="3:19"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</row>
    <row r="248" spans="3:19"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  <c r="R248" s="246"/>
      <c r="S248" s="246"/>
    </row>
    <row r="249" spans="3:19"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</row>
    <row r="250" spans="3:19"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</row>
    <row r="251" spans="3:19"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</row>
    <row r="252" spans="3:19"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</row>
    <row r="253" spans="3:19"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</row>
    <row r="254" spans="3:19">
      <c r="C254" s="246"/>
      <c r="D254" s="246"/>
      <c r="E254" s="246"/>
      <c r="F254" s="246"/>
      <c r="G254" s="246"/>
      <c r="H254" s="246"/>
      <c r="I254" s="246"/>
      <c r="J254" s="246"/>
      <c r="K254" s="246"/>
      <c r="L254" s="246"/>
      <c r="M254" s="246"/>
      <c r="N254" s="246"/>
      <c r="O254" s="246"/>
      <c r="P254" s="246"/>
      <c r="Q254" s="246"/>
      <c r="R254" s="246"/>
      <c r="S254" s="246"/>
    </row>
    <row r="255" spans="3:19">
      <c r="C255" s="246"/>
      <c r="D255" s="246"/>
      <c r="E255" s="246"/>
      <c r="F255" s="246"/>
      <c r="G255" s="246"/>
      <c r="H255" s="246"/>
      <c r="I255" s="246"/>
      <c r="J255" s="246"/>
      <c r="K255" s="246"/>
      <c r="L255" s="246"/>
      <c r="M255" s="246"/>
      <c r="N255" s="246"/>
      <c r="O255" s="246"/>
      <c r="P255" s="246"/>
      <c r="Q255" s="246"/>
      <c r="R255" s="246"/>
      <c r="S255" s="246"/>
    </row>
    <row r="256" spans="3:19"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</row>
    <row r="257" spans="3:19"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</row>
    <row r="258" spans="3:19">
      <c r="C258" s="246"/>
      <c r="D258" s="246"/>
      <c r="E258" s="246"/>
      <c r="F258" s="246"/>
      <c r="G258" s="246"/>
      <c r="H258" s="246"/>
      <c r="I258" s="246"/>
      <c r="J258" s="246"/>
      <c r="K258" s="246"/>
      <c r="L258" s="246"/>
      <c r="M258" s="246"/>
      <c r="N258" s="246"/>
      <c r="O258" s="246"/>
      <c r="P258" s="246"/>
      <c r="Q258" s="246"/>
      <c r="R258" s="246"/>
      <c r="S258" s="246"/>
    </row>
    <row r="259" spans="3:19">
      <c r="C259" s="246"/>
      <c r="D259" s="246"/>
      <c r="E259" s="246"/>
      <c r="F259" s="246"/>
      <c r="G259" s="246"/>
      <c r="H259" s="246"/>
      <c r="I259" s="246"/>
      <c r="J259" s="246"/>
      <c r="K259" s="246"/>
      <c r="L259" s="246"/>
      <c r="M259" s="246"/>
      <c r="N259" s="246"/>
      <c r="O259" s="246"/>
      <c r="P259" s="246"/>
      <c r="Q259" s="246"/>
      <c r="R259" s="246"/>
      <c r="S259" s="246"/>
    </row>
    <row r="260" spans="3:19">
      <c r="C260" s="246"/>
      <c r="D260" s="246"/>
      <c r="E260" s="246"/>
      <c r="F260" s="246"/>
      <c r="G260" s="246"/>
      <c r="H260" s="246"/>
      <c r="I260" s="246"/>
      <c r="J260" s="246"/>
      <c r="K260" s="246"/>
      <c r="L260" s="246"/>
      <c r="M260" s="246"/>
      <c r="N260" s="246"/>
      <c r="O260" s="246"/>
      <c r="P260" s="246"/>
      <c r="Q260" s="246"/>
      <c r="R260" s="246"/>
      <c r="S260" s="246"/>
    </row>
    <row r="261" spans="3:19">
      <c r="C261" s="246"/>
      <c r="D261" s="246"/>
      <c r="E261" s="246"/>
      <c r="F261" s="246"/>
      <c r="G261" s="246"/>
      <c r="H261" s="246"/>
      <c r="I261" s="246"/>
      <c r="J261" s="246"/>
      <c r="K261" s="246"/>
      <c r="L261" s="246"/>
      <c r="M261" s="246"/>
      <c r="N261" s="246"/>
      <c r="O261" s="246"/>
      <c r="P261" s="246"/>
      <c r="Q261" s="246"/>
      <c r="R261" s="246"/>
      <c r="S261" s="246"/>
    </row>
    <row r="262" spans="3:19">
      <c r="C262" s="246"/>
      <c r="D262" s="246"/>
      <c r="E262" s="246"/>
      <c r="F262" s="246"/>
      <c r="G262" s="246"/>
      <c r="H262" s="246"/>
      <c r="I262" s="246"/>
      <c r="J262" s="246"/>
      <c r="K262" s="246"/>
      <c r="L262" s="246"/>
      <c r="M262" s="246"/>
      <c r="N262" s="246"/>
      <c r="O262" s="246"/>
      <c r="P262" s="246"/>
      <c r="Q262" s="246"/>
      <c r="R262" s="246"/>
      <c r="S262" s="246"/>
    </row>
    <row r="263" spans="3:19">
      <c r="C263" s="246"/>
      <c r="D263" s="246"/>
      <c r="E263" s="246"/>
      <c r="F263" s="246"/>
      <c r="G263" s="246"/>
      <c r="H263" s="246"/>
      <c r="I263" s="246"/>
      <c r="J263" s="246"/>
      <c r="K263" s="246"/>
      <c r="L263" s="246"/>
      <c r="M263" s="246"/>
      <c r="N263" s="246"/>
      <c r="O263" s="246"/>
      <c r="P263" s="246"/>
      <c r="Q263" s="246"/>
      <c r="R263" s="246"/>
      <c r="S263" s="246"/>
    </row>
    <row r="264" spans="3:19">
      <c r="C264" s="246"/>
      <c r="D264" s="246"/>
      <c r="E264" s="246"/>
      <c r="F264" s="246"/>
      <c r="G264" s="246"/>
      <c r="H264" s="246"/>
      <c r="I264" s="246"/>
      <c r="J264" s="246"/>
      <c r="K264" s="246"/>
      <c r="L264" s="246"/>
      <c r="M264" s="246"/>
      <c r="N264" s="246"/>
      <c r="O264" s="246"/>
      <c r="P264" s="246"/>
      <c r="Q264" s="246"/>
      <c r="R264" s="246"/>
      <c r="S264" s="246"/>
    </row>
    <row r="265" spans="3:19">
      <c r="C265" s="246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  <c r="Q265" s="246"/>
      <c r="R265" s="246"/>
      <c r="S265" s="246"/>
    </row>
    <row r="266" spans="3:19">
      <c r="C266" s="246"/>
      <c r="D266" s="246"/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</row>
    <row r="267" spans="3:19">
      <c r="C267" s="246"/>
      <c r="D267" s="246"/>
      <c r="E267" s="246"/>
      <c r="F267" s="246"/>
      <c r="G267" s="246"/>
      <c r="H267" s="246"/>
      <c r="I267" s="246"/>
      <c r="J267" s="246"/>
      <c r="K267" s="246"/>
      <c r="L267" s="246"/>
      <c r="M267" s="246"/>
      <c r="N267" s="246"/>
      <c r="O267" s="246"/>
      <c r="P267" s="246"/>
      <c r="Q267" s="246"/>
      <c r="R267" s="246"/>
      <c r="S267" s="246"/>
    </row>
    <row r="268" spans="3:19">
      <c r="C268" s="246"/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</row>
    <row r="269" spans="3:19">
      <c r="C269" s="246"/>
      <c r="D269" s="246"/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</row>
    <row r="270" spans="3:19">
      <c r="C270" s="246"/>
      <c r="D270" s="246"/>
      <c r="E270" s="246"/>
      <c r="F270" s="246"/>
      <c r="G270" s="246"/>
      <c r="H270" s="246"/>
      <c r="I270" s="246"/>
      <c r="J270" s="246"/>
      <c r="K270" s="246"/>
      <c r="L270" s="246"/>
      <c r="M270" s="246"/>
      <c r="N270" s="246"/>
      <c r="O270" s="246"/>
      <c r="P270" s="246"/>
      <c r="Q270" s="246"/>
      <c r="R270" s="246"/>
      <c r="S270" s="246"/>
    </row>
    <row r="271" spans="3:19">
      <c r="C271" s="246"/>
      <c r="D271" s="246"/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</row>
    <row r="272" spans="3:19">
      <c r="C272" s="246"/>
      <c r="D272" s="246"/>
      <c r="E272" s="246"/>
      <c r="F272" s="246"/>
      <c r="G272" s="246"/>
      <c r="H272" s="246"/>
      <c r="I272" s="246"/>
      <c r="J272" s="246"/>
      <c r="K272" s="246"/>
      <c r="L272" s="246"/>
      <c r="M272" s="246"/>
      <c r="N272" s="246"/>
      <c r="O272" s="246"/>
      <c r="P272" s="246"/>
      <c r="Q272" s="246"/>
      <c r="R272" s="246"/>
      <c r="S272" s="246"/>
    </row>
    <row r="273" spans="3:19">
      <c r="C273" s="246"/>
      <c r="D273" s="246"/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</row>
    <row r="274" spans="3:19">
      <c r="C274" s="246"/>
      <c r="D274" s="246"/>
      <c r="E274" s="246"/>
      <c r="F274" s="246"/>
      <c r="G274" s="246"/>
      <c r="H274" s="246"/>
      <c r="I274" s="246"/>
      <c r="J274" s="246"/>
      <c r="K274" s="246"/>
      <c r="L274" s="246"/>
      <c r="M274" s="246"/>
      <c r="N274" s="246"/>
      <c r="O274" s="246"/>
      <c r="P274" s="246"/>
      <c r="Q274" s="246"/>
      <c r="R274" s="246"/>
      <c r="S274" s="246"/>
    </row>
    <row r="275" spans="3:19">
      <c r="C275" s="246"/>
      <c r="D275" s="246"/>
      <c r="E275" s="246"/>
      <c r="F275" s="246"/>
      <c r="G275" s="246"/>
      <c r="H275" s="246"/>
      <c r="I275" s="246"/>
      <c r="J275" s="246"/>
      <c r="K275" s="246"/>
      <c r="L275" s="246"/>
      <c r="M275" s="246"/>
      <c r="N275" s="246"/>
      <c r="O275" s="246"/>
      <c r="P275" s="246"/>
      <c r="Q275" s="246"/>
      <c r="R275" s="246"/>
      <c r="S275" s="246"/>
    </row>
    <row r="276" spans="3:19">
      <c r="C276" s="246"/>
      <c r="D276" s="246"/>
      <c r="E276" s="246"/>
      <c r="F276" s="246"/>
      <c r="G276" s="246"/>
      <c r="H276" s="246"/>
      <c r="I276" s="246"/>
      <c r="J276" s="246"/>
      <c r="K276" s="246"/>
      <c r="L276" s="246"/>
      <c r="M276" s="246"/>
      <c r="N276" s="246"/>
      <c r="O276" s="246"/>
      <c r="P276" s="246"/>
      <c r="Q276" s="246"/>
      <c r="R276" s="246"/>
      <c r="S276" s="246"/>
    </row>
    <row r="277" spans="3:19">
      <c r="C277" s="246"/>
      <c r="D277" s="246"/>
      <c r="E277" s="246"/>
      <c r="F277" s="246"/>
      <c r="G277" s="246"/>
      <c r="H277" s="246"/>
      <c r="I277" s="246"/>
      <c r="J277" s="246"/>
      <c r="K277" s="246"/>
      <c r="L277" s="246"/>
      <c r="M277" s="246"/>
      <c r="N277" s="246"/>
      <c r="O277" s="246"/>
      <c r="P277" s="246"/>
      <c r="Q277" s="246"/>
      <c r="R277" s="246"/>
      <c r="S277" s="246"/>
    </row>
    <row r="278" spans="3:19">
      <c r="C278" s="246"/>
      <c r="D278" s="246"/>
      <c r="E278" s="246"/>
      <c r="F278" s="246"/>
      <c r="G278" s="246"/>
      <c r="H278" s="246"/>
      <c r="I278" s="246"/>
      <c r="J278" s="246"/>
      <c r="K278" s="246"/>
      <c r="L278" s="246"/>
      <c r="M278" s="246"/>
      <c r="N278" s="246"/>
      <c r="O278" s="246"/>
      <c r="P278" s="246"/>
      <c r="Q278" s="246"/>
      <c r="R278" s="246"/>
      <c r="S278" s="246"/>
    </row>
    <row r="279" spans="3:19">
      <c r="C279" s="246"/>
      <c r="D279" s="246"/>
      <c r="E279" s="246"/>
      <c r="F279" s="246"/>
      <c r="G279" s="246"/>
      <c r="H279" s="246"/>
      <c r="I279" s="246"/>
      <c r="J279" s="246"/>
      <c r="K279" s="246"/>
      <c r="L279" s="246"/>
      <c r="M279" s="246"/>
      <c r="N279" s="246"/>
      <c r="O279" s="246"/>
      <c r="P279" s="246"/>
      <c r="Q279" s="246"/>
      <c r="R279" s="246"/>
      <c r="S279" s="246"/>
    </row>
    <row r="280" spans="3:19">
      <c r="C280" s="246"/>
      <c r="D280" s="246"/>
      <c r="E280" s="246"/>
      <c r="F280" s="246"/>
      <c r="G280" s="246"/>
      <c r="H280" s="246"/>
      <c r="I280" s="246"/>
      <c r="J280" s="246"/>
      <c r="K280" s="246"/>
      <c r="L280" s="246"/>
      <c r="M280" s="246"/>
      <c r="N280" s="246"/>
      <c r="O280" s="246"/>
      <c r="P280" s="246"/>
      <c r="Q280" s="246"/>
      <c r="R280" s="246"/>
      <c r="S280" s="246"/>
    </row>
    <row r="281" spans="3:19">
      <c r="C281" s="246"/>
      <c r="D281" s="246"/>
      <c r="E281" s="246"/>
      <c r="F281" s="246"/>
      <c r="G281" s="246"/>
      <c r="H281" s="246"/>
      <c r="I281" s="246"/>
      <c r="J281" s="246"/>
      <c r="K281" s="246"/>
      <c r="L281" s="246"/>
      <c r="M281" s="246"/>
      <c r="N281" s="246"/>
      <c r="O281" s="246"/>
      <c r="P281" s="246"/>
      <c r="Q281" s="246"/>
      <c r="R281" s="246"/>
      <c r="S281" s="246"/>
    </row>
    <row r="282" spans="3:19">
      <c r="C282" s="246"/>
      <c r="D282" s="246"/>
      <c r="E282" s="246"/>
      <c r="F282" s="246"/>
      <c r="G282" s="246"/>
      <c r="H282" s="246"/>
      <c r="I282" s="246"/>
      <c r="J282" s="246"/>
      <c r="K282" s="246"/>
      <c r="L282" s="246"/>
      <c r="M282" s="246"/>
      <c r="N282" s="246"/>
      <c r="O282" s="246"/>
      <c r="P282" s="246"/>
      <c r="Q282" s="246"/>
      <c r="R282" s="246"/>
      <c r="S282" s="246"/>
    </row>
    <row r="283" spans="3:19">
      <c r="C283" s="246"/>
      <c r="D283" s="246"/>
      <c r="E283" s="246"/>
      <c r="F283" s="246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</row>
    <row r="284" spans="3:19">
      <c r="C284" s="246"/>
      <c r="D284" s="246"/>
      <c r="E284" s="246"/>
      <c r="F284" s="246"/>
      <c r="G284" s="246"/>
      <c r="H284" s="246"/>
      <c r="I284" s="246"/>
      <c r="J284" s="246"/>
      <c r="K284" s="246"/>
      <c r="L284" s="246"/>
      <c r="M284" s="246"/>
      <c r="N284" s="246"/>
      <c r="O284" s="246"/>
      <c r="P284" s="246"/>
      <c r="Q284" s="246"/>
      <c r="R284" s="246"/>
      <c r="S284" s="246"/>
    </row>
    <row r="285" spans="3:19">
      <c r="C285" s="246"/>
      <c r="D285" s="246"/>
      <c r="E285" s="246"/>
      <c r="F285" s="246"/>
      <c r="G285" s="246"/>
      <c r="H285" s="246"/>
      <c r="I285" s="246"/>
      <c r="J285" s="246"/>
      <c r="K285" s="246"/>
      <c r="L285" s="246"/>
      <c r="M285" s="246"/>
      <c r="N285" s="246"/>
      <c r="O285" s="246"/>
      <c r="P285" s="246"/>
      <c r="Q285" s="246"/>
      <c r="R285" s="246"/>
      <c r="S285" s="246"/>
    </row>
    <row r="286" spans="3:19">
      <c r="C286" s="246"/>
      <c r="D286" s="246"/>
      <c r="E286" s="246"/>
      <c r="F286" s="246"/>
      <c r="G286" s="246"/>
      <c r="H286" s="246"/>
      <c r="I286" s="246"/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</row>
    <row r="287" spans="3:19">
      <c r="C287" s="246"/>
      <c r="D287" s="246"/>
      <c r="E287" s="246"/>
      <c r="F287" s="246"/>
      <c r="G287" s="246"/>
      <c r="H287" s="246"/>
      <c r="I287" s="246"/>
      <c r="J287" s="246"/>
      <c r="K287" s="246"/>
      <c r="L287" s="246"/>
      <c r="M287" s="246"/>
      <c r="N287" s="246"/>
      <c r="O287" s="246"/>
      <c r="P287" s="246"/>
      <c r="Q287" s="246"/>
      <c r="R287" s="246"/>
      <c r="S287" s="246"/>
    </row>
    <row r="288" spans="3:19">
      <c r="C288" s="246"/>
      <c r="D288" s="246"/>
      <c r="E288" s="246"/>
      <c r="F288" s="246"/>
      <c r="G288" s="246"/>
      <c r="H288" s="246"/>
      <c r="I288" s="246"/>
      <c r="J288" s="246"/>
      <c r="K288" s="246"/>
      <c r="L288" s="246"/>
      <c r="M288" s="246"/>
      <c r="N288" s="246"/>
      <c r="O288" s="246"/>
      <c r="P288" s="246"/>
      <c r="Q288" s="246"/>
      <c r="R288" s="246"/>
      <c r="S288" s="246"/>
    </row>
    <row r="289" spans="3:19">
      <c r="C289" s="246"/>
      <c r="D289" s="246"/>
      <c r="E289" s="246"/>
      <c r="F289" s="246"/>
      <c r="G289" s="246"/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</row>
    <row r="290" spans="3:19">
      <c r="C290" s="246"/>
      <c r="D290" s="246"/>
      <c r="E290" s="246"/>
      <c r="F290" s="246"/>
      <c r="G290" s="246"/>
      <c r="H290" s="246"/>
      <c r="I290" s="246"/>
      <c r="J290" s="246"/>
      <c r="K290" s="246"/>
      <c r="L290" s="246"/>
      <c r="M290" s="246"/>
      <c r="N290" s="246"/>
      <c r="O290" s="246"/>
      <c r="P290" s="246"/>
      <c r="Q290" s="246"/>
      <c r="R290" s="246"/>
      <c r="S290" s="246"/>
    </row>
    <row r="291" spans="3:19">
      <c r="C291" s="246"/>
      <c r="D291" s="246"/>
      <c r="E291" s="246"/>
      <c r="F291" s="246"/>
      <c r="G291" s="246"/>
      <c r="H291" s="246"/>
      <c r="I291" s="246"/>
      <c r="J291" s="246"/>
      <c r="K291" s="246"/>
      <c r="L291" s="246"/>
      <c r="M291" s="246"/>
      <c r="N291" s="246"/>
      <c r="O291" s="246"/>
      <c r="P291" s="246"/>
      <c r="Q291" s="246"/>
      <c r="R291" s="246"/>
      <c r="S291" s="246"/>
    </row>
    <row r="292" spans="3:19">
      <c r="C292" s="246"/>
      <c r="D292" s="246"/>
      <c r="E292" s="246"/>
      <c r="F292" s="246"/>
      <c r="G292" s="246"/>
      <c r="H292" s="246"/>
      <c r="I292" s="246"/>
      <c r="J292" s="246"/>
      <c r="K292" s="246"/>
      <c r="L292" s="246"/>
      <c r="M292" s="246"/>
      <c r="N292" s="246"/>
      <c r="O292" s="246"/>
      <c r="P292" s="246"/>
      <c r="Q292" s="246"/>
      <c r="R292" s="246"/>
      <c r="S292" s="246"/>
    </row>
    <row r="293" spans="3:19">
      <c r="C293" s="246"/>
      <c r="D293" s="246"/>
      <c r="E293" s="246"/>
      <c r="F293" s="246"/>
      <c r="G293" s="246"/>
      <c r="H293" s="246"/>
      <c r="I293" s="246"/>
      <c r="J293" s="246"/>
      <c r="K293" s="246"/>
      <c r="L293" s="246"/>
      <c r="M293" s="246"/>
      <c r="N293" s="246"/>
      <c r="O293" s="246"/>
      <c r="P293" s="246"/>
      <c r="Q293" s="246"/>
      <c r="R293" s="246"/>
      <c r="S293" s="246"/>
    </row>
    <row r="294" spans="3:19">
      <c r="C294" s="246"/>
      <c r="D294" s="246"/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6"/>
      <c r="P294" s="246"/>
      <c r="Q294" s="246"/>
      <c r="R294" s="246"/>
      <c r="S294" s="246"/>
    </row>
    <row r="295" spans="3:19">
      <c r="C295" s="246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</row>
    <row r="296" spans="3:19">
      <c r="C296" s="246"/>
      <c r="D296" s="246"/>
      <c r="E296" s="246"/>
      <c r="F296" s="246"/>
      <c r="G296" s="246"/>
      <c r="H296" s="246"/>
      <c r="I296" s="246"/>
      <c r="J296" s="246"/>
      <c r="K296" s="246"/>
      <c r="L296" s="246"/>
      <c r="M296" s="246"/>
      <c r="N296" s="246"/>
      <c r="O296" s="246"/>
      <c r="P296" s="246"/>
      <c r="Q296" s="246"/>
      <c r="R296" s="246"/>
      <c r="S296" s="246"/>
    </row>
    <row r="297" spans="3:19">
      <c r="C297" s="246"/>
      <c r="D297" s="246"/>
      <c r="E297" s="246"/>
      <c r="F297" s="246"/>
      <c r="G297" s="246"/>
      <c r="H297" s="246"/>
      <c r="I297" s="246"/>
      <c r="J297" s="246"/>
      <c r="K297" s="246"/>
      <c r="L297" s="246"/>
      <c r="M297" s="246"/>
      <c r="N297" s="246"/>
      <c r="O297" s="246"/>
      <c r="P297" s="246"/>
      <c r="Q297" s="246"/>
      <c r="R297" s="246"/>
      <c r="S297" s="246"/>
    </row>
    <row r="298" spans="3:19">
      <c r="C298" s="246"/>
      <c r="D298" s="246"/>
      <c r="E298" s="246"/>
      <c r="F298" s="246"/>
      <c r="G298" s="246"/>
      <c r="H298" s="246"/>
      <c r="I298" s="246"/>
      <c r="J298" s="246"/>
      <c r="K298" s="246"/>
      <c r="L298" s="246"/>
      <c r="M298" s="246"/>
      <c r="N298" s="246"/>
      <c r="O298" s="246"/>
      <c r="P298" s="246"/>
      <c r="Q298" s="246"/>
      <c r="R298" s="246"/>
      <c r="S298" s="246"/>
    </row>
    <row r="299" spans="3:19">
      <c r="C299" s="246"/>
      <c r="D299" s="246"/>
      <c r="E299" s="246"/>
      <c r="F299" s="246"/>
      <c r="G299" s="246"/>
      <c r="H299" s="246"/>
      <c r="I299" s="246"/>
      <c r="J299" s="246"/>
      <c r="K299" s="246"/>
      <c r="L299" s="246"/>
      <c r="M299" s="246"/>
      <c r="N299" s="246"/>
      <c r="O299" s="246"/>
      <c r="P299" s="246"/>
      <c r="Q299" s="246"/>
      <c r="R299" s="246"/>
      <c r="S299" s="246"/>
    </row>
    <row r="300" spans="3:19">
      <c r="C300" s="246"/>
      <c r="D300" s="246"/>
      <c r="E300" s="246"/>
      <c r="F300" s="246"/>
      <c r="G300" s="246"/>
      <c r="H300" s="246"/>
      <c r="I300" s="246"/>
      <c r="J300" s="246"/>
      <c r="K300" s="246"/>
      <c r="L300" s="246"/>
      <c r="M300" s="246"/>
      <c r="N300" s="246"/>
      <c r="O300" s="246"/>
      <c r="P300" s="246"/>
      <c r="Q300" s="246"/>
      <c r="R300" s="246"/>
      <c r="S300" s="246"/>
    </row>
    <row r="301" spans="3:19">
      <c r="C301" s="246"/>
      <c r="D301" s="246"/>
      <c r="E301" s="246"/>
      <c r="F301" s="246"/>
      <c r="G301" s="246"/>
      <c r="H301" s="246"/>
      <c r="I301" s="246"/>
      <c r="J301" s="246"/>
      <c r="K301" s="246"/>
      <c r="L301" s="246"/>
      <c r="M301" s="246"/>
      <c r="N301" s="246"/>
      <c r="O301" s="246"/>
      <c r="P301" s="246"/>
      <c r="Q301" s="246"/>
      <c r="R301" s="246"/>
      <c r="S301" s="246"/>
    </row>
    <row r="302" spans="3:19">
      <c r="C302" s="246"/>
      <c r="D302" s="246"/>
      <c r="E302" s="246"/>
      <c r="F302" s="246"/>
      <c r="G302" s="246"/>
      <c r="H302" s="246"/>
      <c r="I302" s="246"/>
      <c r="J302" s="246"/>
      <c r="K302" s="246"/>
      <c r="L302" s="246"/>
      <c r="M302" s="246"/>
      <c r="N302" s="246"/>
      <c r="O302" s="246"/>
      <c r="P302" s="246"/>
      <c r="Q302" s="246"/>
      <c r="R302" s="246"/>
      <c r="S302" s="246"/>
    </row>
    <row r="303" spans="3:19">
      <c r="C303" s="246"/>
      <c r="D303" s="246"/>
      <c r="E303" s="246"/>
      <c r="F303" s="246"/>
      <c r="G303" s="246"/>
      <c r="H303" s="246"/>
      <c r="I303" s="246"/>
      <c r="J303" s="246"/>
      <c r="K303" s="246"/>
      <c r="L303" s="246"/>
      <c r="M303" s="246"/>
      <c r="N303" s="246"/>
      <c r="O303" s="246"/>
      <c r="P303" s="246"/>
      <c r="Q303" s="246"/>
      <c r="R303" s="246"/>
      <c r="S303" s="246"/>
    </row>
    <row r="304" spans="3:19">
      <c r="C304" s="246"/>
      <c r="D304" s="246"/>
      <c r="E304" s="246"/>
      <c r="F304" s="246"/>
      <c r="G304" s="246"/>
      <c r="H304" s="246"/>
      <c r="I304" s="246"/>
      <c r="J304" s="246"/>
      <c r="K304" s="246"/>
      <c r="L304" s="246"/>
      <c r="M304" s="246"/>
      <c r="N304" s="246"/>
      <c r="O304" s="246"/>
      <c r="P304" s="246"/>
      <c r="Q304" s="246"/>
      <c r="R304" s="246"/>
      <c r="S304" s="246"/>
    </row>
    <row r="305" spans="3:19">
      <c r="C305" s="246"/>
      <c r="D305" s="246"/>
      <c r="E305" s="246"/>
      <c r="F305" s="246"/>
      <c r="G305" s="246"/>
      <c r="H305" s="246"/>
      <c r="I305" s="246"/>
      <c r="J305" s="246"/>
      <c r="K305" s="246"/>
      <c r="L305" s="246"/>
      <c r="M305" s="246"/>
      <c r="N305" s="246"/>
      <c r="O305" s="246"/>
      <c r="P305" s="246"/>
      <c r="Q305" s="246"/>
      <c r="R305" s="246"/>
      <c r="S305" s="246"/>
    </row>
    <row r="306" spans="3:19"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</row>
    <row r="307" spans="3:19"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</row>
    <row r="308" spans="3:19">
      <c r="C308" s="246"/>
      <c r="D308" s="246"/>
      <c r="E308" s="246"/>
      <c r="F308" s="246"/>
      <c r="G308" s="246"/>
      <c r="H308" s="246"/>
      <c r="I308" s="246"/>
      <c r="J308" s="246"/>
      <c r="K308" s="246"/>
      <c r="L308" s="246"/>
      <c r="M308" s="246"/>
      <c r="N308" s="246"/>
      <c r="O308" s="246"/>
      <c r="P308" s="246"/>
      <c r="Q308" s="246"/>
      <c r="R308" s="246"/>
      <c r="S308" s="246"/>
    </row>
    <row r="309" spans="3:19">
      <c r="C309" s="246"/>
      <c r="D309" s="246"/>
      <c r="E309" s="246"/>
      <c r="F309" s="246"/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</row>
    <row r="310" spans="3:19">
      <c r="C310" s="246"/>
      <c r="D310" s="246"/>
      <c r="E310" s="246"/>
      <c r="F310" s="246"/>
      <c r="G310" s="246"/>
      <c r="H310" s="246"/>
      <c r="I310" s="246"/>
      <c r="J310" s="246"/>
      <c r="K310" s="246"/>
      <c r="L310" s="246"/>
      <c r="M310" s="246"/>
      <c r="N310" s="246"/>
      <c r="O310" s="246"/>
      <c r="P310" s="246"/>
      <c r="Q310" s="246"/>
      <c r="R310" s="246"/>
      <c r="S310" s="246"/>
    </row>
    <row r="311" spans="3:19">
      <c r="C311" s="246"/>
      <c r="D311" s="246"/>
      <c r="E311" s="246"/>
      <c r="F311" s="246"/>
      <c r="G311" s="246"/>
      <c r="H311" s="246"/>
      <c r="I311" s="246"/>
      <c r="J311" s="246"/>
      <c r="K311" s="246"/>
      <c r="L311" s="246"/>
      <c r="M311" s="246"/>
      <c r="N311" s="246"/>
      <c r="O311" s="246"/>
      <c r="P311" s="246"/>
      <c r="Q311" s="246"/>
      <c r="R311" s="246"/>
      <c r="S311" s="246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7"/>
  <sheetViews>
    <sheetView workbookViewId="0">
      <selection activeCell="H22" sqref="H22"/>
    </sheetView>
  </sheetViews>
  <sheetFormatPr defaultRowHeight="15"/>
  <cols>
    <col min="1" max="1" width="20.5" style="245" bestFit="1" customWidth="1"/>
    <col min="2" max="16384" width="9" style="245"/>
  </cols>
  <sheetData>
    <row r="1" spans="1:19">
      <c r="A1" s="241"/>
    </row>
    <row r="3" spans="1:19">
      <c r="A3" s="241" t="s">
        <v>222</v>
      </c>
    </row>
    <row r="4" spans="1:19">
      <c r="A4" s="241"/>
    </row>
    <row r="5" spans="1:19">
      <c r="A5" s="241" t="s">
        <v>185</v>
      </c>
      <c r="B5" s="243" t="s">
        <v>45</v>
      </c>
      <c r="C5" s="243" t="s">
        <v>46</v>
      </c>
      <c r="D5" s="243" t="s">
        <v>47</v>
      </c>
      <c r="E5" s="243" t="s">
        <v>48</v>
      </c>
      <c r="F5" s="243" t="s">
        <v>49</v>
      </c>
      <c r="G5" s="243" t="s">
        <v>50</v>
      </c>
      <c r="H5" s="243" t="s">
        <v>51</v>
      </c>
      <c r="I5" s="243" t="s">
        <v>52</v>
      </c>
      <c r="J5" s="243" t="s">
        <v>53</v>
      </c>
      <c r="K5" s="243" t="s">
        <v>54</v>
      </c>
      <c r="L5" s="243" t="s">
        <v>55</v>
      </c>
      <c r="M5" s="243" t="s">
        <v>56</v>
      </c>
      <c r="N5" s="242" t="s">
        <v>93</v>
      </c>
    </row>
    <row r="7" spans="1:19">
      <c r="A7" s="241" t="s">
        <v>231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</row>
    <row r="8" spans="1:19">
      <c r="A8" s="245" t="s">
        <v>191</v>
      </c>
      <c r="B8" s="246">
        <v>0</v>
      </c>
      <c r="C8" s="246">
        <f>B10</f>
        <v>0</v>
      </c>
      <c r="D8" s="246">
        <f t="shared" ref="D8:M8" si="0">C10</f>
        <v>0</v>
      </c>
      <c r="E8" s="246">
        <f t="shared" si="0"/>
        <v>0</v>
      </c>
      <c r="F8" s="246">
        <f t="shared" si="0"/>
        <v>0</v>
      </c>
      <c r="G8" s="246">
        <f t="shared" si="0"/>
        <v>0</v>
      </c>
      <c r="H8" s="246">
        <f t="shared" si="0"/>
        <v>0</v>
      </c>
      <c r="I8" s="246">
        <f t="shared" si="0"/>
        <v>0</v>
      </c>
      <c r="J8" s="246">
        <f t="shared" si="0"/>
        <v>0</v>
      </c>
      <c r="K8" s="246">
        <f t="shared" si="0"/>
        <v>0</v>
      </c>
      <c r="L8" s="246">
        <f t="shared" si="0"/>
        <v>0</v>
      </c>
      <c r="M8" s="246">
        <f t="shared" si="0"/>
        <v>0</v>
      </c>
      <c r="N8" s="246">
        <f>B8</f>
        <v>0</v>
      </c>
      <c r="O8" s="246"/>
      <c r="P8" s="246"/>
      <c r="Q8" s="246"/>
      <c r="R8" s="246"/>
      <c r="S8" s="246"/>
    </row>
    <row r="9" spans="1:19">
      <c r="A9" s="245" t="s">
        <v>223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246">
        <f>SUM(B9:M9)</f>
        <v>0</v>
      </c>
      <c r="O9" s="246"/>
      <c r="P9" s="246"/>
      <c r="Q9" s="246"/>
      <c r="R9" s="246"/>
      <c r="S9" s="246"/>
    </row>
    <row r="10" spans="1:19" ht="15.75" thickBot="1">
      <c r="A10" s="245" t="s">
        <v>193</v>
      </c>
      <c r="B10" s="247">
        <f t="shared" ref="B10:N10" si="1">SUM(B8:B9)</f>
        <v>0</v>
      </c>
      <c r="C10" s="247">
        <f t="shared" si="1"/>
        <v>0</v>
      </c>
      <c r="D10" s="247">
        <f t="shared" si="1"/>
        <v>0</v>
      </c>
      <c r="E10" s="247">
        <f t="shared" si="1"/>
        <v>0</v>
      </c>
      <c r="F10" s="247">
        <f t="shared" si="1"/>
        <v>0</v>
      </c>
      <c r="G10" s="247">
        <f t="shared" si="1"/>
        <v>0</v>
      </c>
      <c r="H10" s="247">
        <f t="shared" si="1"/>
        <v>0</v>
      </c>
      <c r="I10" s="247">
        <f t="shared" si="1"/>
        <v>0</v>
      </c>
      <c r="J10" s="247">
        <f t="shared" si="1"/>
        <v>0</v>
      </c>
      <c r="K10" s="247">
        <f t="shared" si="1"/>
        <v>0</v>
      </c>
      <c r="L10" s="247">
        <f t="shared" si="1"/>
        <v>0</v>
      </c>
      <c r="M10" s="247">
        <f t="shared" si="1"/>
        <v>0</v>
      </c>
      <c r="N10" s="247">
        <f t="shared" si="1"/>
        <v>0</v>
      </c>
      <c r="O10" s="246"/>
      <c r="P10" s="246"/>
      <c r="Q10" s="246"/>
      <c r="R10" s="246"/>
      <c r="S10" s="246"/>
    </row>
    <row r="11" spans="1:19" ht="15.75" thickTop="1"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46"/>
      <c r="P11" s="246"/>
      <c r="Q11" s="246"/>
      <c r="R11" s="246"/>
      <c r="S11" s="246"/>
    </row>
    <row r="12" spans="1:19">
      <c r="A12" s="241" t="s">
        <v>232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</row>
    <row r="13" spans="1:19">
      <c r="A13" s="245" t="s">
        <v>191</v>
      </c>
      <c r="B13" s="246">
        <v>0</v>
      </c>
      <c r="C13" s="246">
        <f>B15</f>
        <v>0</v>
      </c>
      <c r="D13" s="246">
        <f t="shared" ref="D13:M13" si="2">C15</f>
        <v>0</v>
      </c>
      <c r="E13" s="246">
        <f t="shared" si="2"/>
        <v>0</v>
      </c>
      <c r="F13" s="246">
        <f t="shared" si="2"/>
        <v>0</v>
      </c>
      <c r="G13" s="246">
        <f t="shared" si="2"/>
        <v>0</v>
      </c>
      <c r="H13" s="246">
        <f t="shared" si="2"/>
        <v>0</v>
      </c>
      <c r="I13" s="246">
        <f t="shared" si="2"/>
        <v>0</v>
      </c>
      <c r="J13" s="246">
        <f t="shared" si="2"/>
        <v>0</v>
      </c>
      <c r="K13" s="246">
        <f t="shared" si="2"/>
        <v>0</v>
      </c>
      <c r="L13" s="246">
        <f t="shared" si="2"/>
        <v>0</v>
      </c>
      <c r="M13" s="246">
        <f t="shared" si="2"/>
        <v>0</v>
      </c>
      <c r="N13" s="246">
        <f>B13</f>
        <v>0</v>
      </c>
      <c r="O13" s="246"/>
      <c r="P13" s="246"/>
      <c r="Q13" s="246"/>
      <c r="R13" s="246"/>
      <c r="S13" s="246"/>
    </row>
    <row r="14" spans="1:19">
      <c r="A14" s="245" t="s">
        <v>233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246">
        <f>SUM(B14:M14)</f>
        <v>0</v>
      </c>
      <c r="O14" s="246"/>
      <c r="P14" s="246"/>
      <c r="Q14" s="246"/>
      <c r="R14" s="246"/>
      <c r="S14" s="246"/>
    </row>
    <row r="15" spans="1:19" ht="15.75" thickBot="1">
      <c r="A15" s="245" t="s">
        <v>193</v>
      </c>
      <c r="B15" s="247">
        <f>SUM(B12:B14)</f>
        <v>0</v>
      </c>
      <c r="C15" s="247">
        <f>SUM(C12:C14)</f>
        <v>0</v>
      </c>
      <c r="D15" s="247">
        <f t="shared" ref="D15:N15" si="3">SUM(D12:D14)</f>
        <v>0</v>
      </c>
      <c r="E15" s="247">
        <f t="shared" si="3"/>
        <v>0</v>
      </c>
      <c r="F15" s="247">
        <f t="shared" si="3"/>
        <v>0</v>
      </c>
      <c r="G15" s="247">
        <f t="shared" si="3"/>
        <v>0</v>
      </c>
      <c r="H15" s="247">
        <f t="shared" si="3"/>
        <v>0</v>
      </c>
      <c r="I15" s="247">
        <f t="shared" si="3"/>
        <v>0</v>
      </c>
      <c r="J15" s="247">
        <f t="shared" si="3"/>
        <v>0</v>
      </c>
      <c r="K15" s="247">
        <f t="shared" si="3"/>
        <v>0</v>
      </c>
      <c r="L15" s="247">
        <f t="shared" si="3"/>
        <v>0</v>
      </c>
      <c r="M15" s="247">
        <f t="shared" si="3"/>
        <v>0</v>
      </c>
      <c r="N15" s="247">
        <f t="shared" si="3"/>
        <v>0</v>
      </c>
      <c r="O15" s="246"/>
      <c r="P15" s="246"/>
      <c r="Q15" s="246"/>
      <c r="R15" s="246"/>
      <c r="S15" s="246"/>
    </row>
    <row r="16" spans="1:19" ht="15.75" thickTop="1"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46"/>
      <c r="P16" s="246"/>
      <c r="Q16" s="246"/>
      <c r="R16" s="246"/>
      <c r="S16" s="246"/>
    </row>
    <row r="17" spans="1:19" ht="15.75" thickBot="1">
      <c r="A17" s="241" t="s">
        <v>224</v>
      </c>
      <c r="B17" s="253">
        <f>B10-B15</f>
        <v>0</v>
      </c>
      <c r="C17" s="253">
        <f>C10-C15</f>
        <v>0</v>
      </c>
      <c r="D17" s="253">
        <f>D10-D15</f>
        <v>0</v>
      </c>
      <c r="E17" s="253">
        <f t="shared" ref="E17:N17" si="4">E10-E15</f>
        <v>0</v>
      </c>
      <c r="F17" s="253">
        <f t="shared" si="4"/>
        <v>0</v>
      </c>
      <c r="G17" s="253">
        <f t="shared" si="4"/>
        <v>0</v>
      </c>
      <c r="H17" s="253">
        <f t="shared" si="4"/>
        <v>0</v>
      </c>
      <c r="I17" s="253">
        <f t="shared" si="4"/>
        <v>0</v>
      </c>
      <c r="J17" s="253">
        <f t="shared" si="4"/>
        <v>0</v>
      </c>
      <c r="K17" s="253">
        <f t="shared" si="4"/>
        <v>0</v>
      </c>
      <c r="L17" s="253">
        <f t="shared" si="4"/>
        <v>0</v>
      </c>
      <c r="M17" s="253">
        <f t="shared" si="4"/>
        <v>0</v>
      </c>
      <c r="N17" s="253">
        <f t="shared" si="4"/>
        <v>0</v>
      </c>
      <c r="O17" s="246"/>
      <c r="P17" s="246"/>
      <c r="Q17" s="246"/>
      <c r="R17" s="246"/>
      <c r="S17" s="246"/>
    </row>
    <row r="18" spans="1:19" ht="15.75" thickTop="1"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46"/>
      <c r="P18" s="246"/>
      <c r="Q18" s="246"/>
      <c r="R18" s="246"/>
      <c r="S18" s="246"/>
    </row>
    <row r="19" spans="1:19"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46"/>
      <c r="P19" s="246"/>
      <c r="Q19" s="246"/>
      <c r="R19" s="246"/>
      <c r="S19" s="246"/>
    </row>
    <row r="20" spans="1:19">
      <c r="A20" s="241"/>
      <c r="O20" s="246"/>
      <c r="P20" s="246"/>
      <c r="Q20" s="246"/>
      <c r="R20" s="246"/>
      <c r="S20" s="246"/>
    </row>
    <row r="21" spans="1:19">
      <c r="O21" s="246"/>
      <c r="P21" s="246"/>
      <c r="Q21" s="246"/>
      <c r="R21" s="246"/>
      <c r="S21" s="246"/>
    </row>
    <row r="22" spans="1:19">
      <c r="A22" s="241" t="s">
        <v>222</v>
      </c>
      <c r="O22" s="246"/>
      <c r="P22" s="246"/>
      <c r="Q22" s="246"/>
      <c r="R22" s="246"/>
      <c r="S22" s="246"/>
    </row>
    <row r="23" spans="1:19">
      <c r="A23" s="241"/>
      <c r="O23" s="246"/>
      <c r="P23" s="246"/>
      <c r="Q23" s="246"/>
      <c r="R23" s="246"/>
      <c r="S23" s="246"/>
    </row>
    <row r="24" spans="1:19">
      <c r="A24" s="241" t="s">
        <v>194</v>
      </c>
      <c r="B24" s="243" t="s">
        <v>197</v>
      </c>
      <c r="C24" s="243" t="s">
        <v>198</v>
      </c>
      <c r="D24" s="243" t="s">
        <v>199</v>
      </c>
      <c r="E24" s="243" t="s">
        <v>200</v>
      </c>
      <c r="F24" s="243" t="s">
        <v>201</v>
      </c>
      <c r="G24" s="243" t="s">
        <v>202</v>
      </c>
      <c r="H24" s="243" t="s">
        <v>203</v>
      </c>
      <c r="I24" s="243" t="s">
        <v>204</v>
      </c>
      <c r="J24" s="243" t="s">
        <v>205</v>
      </c>
      <c r="K24" s="243" t="s">
        <v>206</v>
      </c>
      <c r="L24" s="243" t="s">
        <v>207</v>
      </c>
      <c r="M24" s="243" t="s">
        <v>208</v>
      </c>
      <c r="N24" s="242" t="s">
        <v>93</v>
      </c>
      <c r="O24" s="246"/>
      <c r="P24" s="246"/>
      <c r="Q24" s="246"/>
      <c r="R24" s="246"/>
      <c r="S24" s="246"/>
    </row>
    <row r="25" spans="1:19">
      <c r="O25" s="246"/>
      <c r="P25" s="246"/>
      <c r="Q25" s="246"/>
      <c r="R25" s="246"/>
      <c r="S25" s="246"/>
    </row>
    <row r="26" spans="1:19">
      <c r="A26" s="241" t="s">
        <v>288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</row>
    <row r="27" spans="1:19">
      <c r="A27" s="245" t="s">
        <v>191</v>
      </c>
      <c r="B27" s="246">
        <f>+N10</f>
        <v>0</v>
      </c>
      <c r="C27" s="246">
        <f>+B29</f>
        <v>0</v>
      </c>
      <c r="D27" s="246">
        <f t="shared" ref="D27:M27" si="5">+C29</f>
        <v>0</v>
      </c>
      <c r="E27" s="246">
        <f t="shared" si="5"/>
        <v>0</v>
      </c>
      <c r="F27" s="246">
        <f t="shared" si="5"/>
        <v>0</v>
      </c>
      <c r="G27" s="246">
        <f t="shared" si="5"/>
        <v>0</v>
      </c>
      <c r="H27" s="246">
        <f t="shared" si="5"/>
        <v>0</v>
      </c>
      <c r="I27" s="246">
        <f t="shared" si="5"/>
        <v>0</v>
      </c>
      <c r="J27" s="246">
        <f t="shared" si="5"/>
        <v>0</v>
      </c>
      <c r="K27" s="246">
        <f t="shared" si="5"/>
        <v>0</v>
      </c>
      <c r="L27" s="246">
        <f t="shared" si="5"/>
        <v>0</v>
      </c>
      <c r="M27" s="246">
        <f t="shared" si="5"/>
        <v>0</v>
      </c>
      <c r="N27" s="246">
        <f>B27</f>
        <v>0</v>
      </c>
      <c r="O27" s="246"/>
      <c r="P27" s="246"/>
      <c r="Q27" s="246"/>
      <c r="R27" s="246"/>
      <c r="S27" s="246"/>
    </row>
    <row r="28" spans="1:19">
      <c r="A28" s="245" t="s">
        <v>223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246">
        <f>SUM(B28:M28)</f>
        <v>0</v>
      </c>
      <c r="O28" s="246"/>
      <c r="P28" s="246"/>
      <c r="Q28" s="246"/>
      <c r="R28" s="246"/>
      <c r="S28" s="246"/>
    </row>
    <row r="29" spans="1:19" ht="15.75" thickBot="1">
      <c r="A29" s="245" t="s">
        <v>193</v>
      </c>
      <c r="B29" s="247">
        <f t="shared" ref="B29:N29" si="6">SUM(B27:B28)</f>
        <v>0</v>
      </c>
      <c r="C29" s="247">
        <f t="shared" si="6"/>
        <v>0</v>
      </c>
      <c r="D29" s="247">
        <f t="shared" si="6"/>
        <v>0</v>
      </c>
      <c r="E29" s="247">
        <f t="shared" si="6"/>
        <v>0</v>
      </c>
      <c r="F29" s="247">
        <f t="shared" si="6"/>
        <v>0</v>
      </c>
      <c r="G29" s="247">
        <f t="shared" si="6"/>
        <v>0</v>
      </c>
      <c r="H29" s="247">
        <f t="shared" si="6"/>
        <v>0</v>
      </c>
      <c r="I29" s="247">
        <f t="shared" si="6"/>
        <v>0</v>
      </c>
      <c r="J29" s="247">
        <f t="shared" si="6"/>
        <v>0</v>
      </c>
      <c r="K29" s="247">
        <f t="shared" si="6"/>
        <v>0</v>
      </c>
      <c r="L29" s="247">
        <f t="shared" si="6"/>
        <v>0</v>
      </c>
      <c r="M29" s="247">
        <f t="shared" si="6"/>
        <v>0</v>
      </c>
      <c r="N29" s="247">
        <f t="shared" si="6"/>
        <v>0</v>
      </c>
      <c r="O29" s="246"/>
      <c r="P29" s="246"/>
      <c r="Q29" s="246"/>
      <c r="R29" s="246"/>
      <c r="S29" s="246"/>
    </row>
    <row r="30" spans="1:19" ht="15.75" thickTop="1"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46"/>
      <c r="P30" s="246"/>
      <c r="Q30" s="246"/>
      <c r="R30" s="246"/>
      <c r="S30" s="246"/>
    </row>
    <row r="31" spans="1:19">
      <c r="A31" s="241" t="s">
        <v>289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</row>
    <row r="32" spans="1:19">
      <c r="A32" s="245" t="s">
        <v>191</v>
      </c>
      <c r="B32" s="246">
        <f>SUM(M15)</f>
        <v>0</v>
      </c>
      <c r="C32" s="246">
        <f t="shared" ref="C32:M32" si="7">B34</f>
        <v>0</v>
      </c>
      <c r="D32" s="246">
        <f t="shared" si="7"/>
        <v>0</v>
      </c>
      <c r="E32" s="246">
        <f t="shared" si="7"/>
        <v>0</v>
      </c>
      <c r="F32" s="246">
        <f t="shared" si="7"/>
        <v>0</v>
      </c>
      <c r="G32" s="246">
        <f t="shared" si="7"/>
        <v>0</v>
      </c>
      <c r="H32" s="246">
        <f t="shared" si="7"/>
        <v>0</v>
      </c>
      <c r="I32" s="246">
        <f t="shared" si="7"/>
        <v>0</v>
      </c>
      <c r="J32" s="246">
        <f t="shared" si="7"/>
        <v>0</v>
      </c>
      <c r="K32" s="246">
        <f t="shared" si="7"/>
        <v>0</v>
      </c>
      <c r="L32" s="246">
        <f t="shared" si="7"/>
        <v>0</v>
      </c>
      <c r="M32" s="246">
        <f t="shared" si="7"/>
        <v>0</v>
      </c>
      <c r="N32" s="246">
        <f>B32</f>
        <v>0</v>
      </c>
      <c r="O32" s="246"/>
      <c r="P32" s="246"/>
      <c r="Q32" s="246"/>
      <c r="R32" s="246"/>
      <c r="S32" s="246"/>
    </row>
    <row r="33" spans="1:19">
      <c r="A33" s="245" t="s">
        <v>233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246">
        <f>SUM(B33:M33)</f>
        <v>0</v>
      </c>
      <c r="O33" s="246"/>
      <c r="P33" s="246"/>
      <c r="Q33" s="246"/>
      <c r="R33" s="246"/>
      <c r="S33" s="246"/>
    </row>
    <row r="34" spans="1:19" ht="15.75" thickBot="1">
      <c r="A34" s="245" t="s">
        <v>193</v>
      </c>
      <c r="B34" s="247">
        <f t="shared" ref="B34:N34" si="8">SUM(B31:B33)</f>
        <v>0</v>
      </c>
      <c r="C34" s="247">
        <f t="shared" si="8"/>
        <v>0</v>
      </c>
      <c r="D34" s="247">
        <f t="shared" si="8"/>
        <v>0</v>
      </c>
      <c r="E34" s="247">
        <f t="shared" si="8"/>
        <v>0</v>
      </c>
      <c r="F34" s="247">
        <f t="shared" si="8"/>
        <v>0</v>
      </c>
      <c r="G34" s="247">
        <f t="shared" si="8"/>
        <v>0</v>
      </c>
      <c r="H34" s="247">
        <f t="shared" si="8"/>
        <v>0</v>
      </c>
      <c r="I34" s="247">
        <f t="shared" si="8"/>
        <v>0</v>
      </c>
      <c r="J34" s="247">
        <f t="shared" si="8"/>
        <v>0</v>
      </c>
      <c r="K34" s="247">
        <f t="shared" si="8"/>
        <v>0</v>
      </c>
      <c r="L34" s="247">
        <f t="shared" si="8"/>
        <v>0</v>
      </c>
      <c r="M34" s="247">
        <f t="shared" si="8"/>
        <v>0</v>
      </c>
      <c r="N34" s="247">
        <f t="shared" si="8"/>
        <v>0</v>
      </c>
      <c r="O34" s="246"/>
      <c r="P34" s="246"/>
      <c r="Q34" s="246"/>
      <c r="R34" s="246"/>
      <c r="S34" s="246"/>
    </row>
    <row r="35" spans="1:19" ht="15.75" thickTop="1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46"/>
      <c r="P35" s="246"/>
      <c r="Q35" s="246"/>
      <c r="R35" s="246"/>
      <c r="S35" s="246"/>
    </row>
    <row r="36" spans="1:19" ht="15.75" thickBot="1">
      <c r="A36" s="241" t="s">
        <v>224</v>
      </c>
      <c r="B36" s="253">
        <f>B29-B34</f>
        <v>0</v>
      </c>
      <c r="C36" s="253">
        <f t="shared" ref="C36:N36" si="9">C29-C34</f>
        <v>0</v>
      </c>
      <c r="D36" s="253">
        <f t="shared" si="9"/>
        <v>0</v>
      </c>
      <c r="E36" s="253">
        <f t="shared" si="9"/>
        <v>0</v>
      </c>
      <c r="F36" s="253">
        <f t="shared" si="9"/>
        <v>0</v>
      </c>
      <c r="G36" s="253">
        <f t="shared" si="9"/>
        <v>0</v>
      </c>
      <c r="H36" s="253">
        <f t="shared" si="9"/>
        <v>0</v>
      </c>
      <c r="I36" s="253">
        <f t="shared" si="9"/>
        <v>0</v>
      </c>
      <c r="J36" s="253">
        <f t="shared" si="9"/>
        <v>0</v>
      </c>
      <c r="K36" s="253">
        <f t="shared" si="9"/>
        <v>0</v>
      </c>
      <c r="L36" s="253">
        <f t="shared" si="9"/>
        <v>0</v>
      </c>
      <c r="M36" s="253">
        <f t="shared" si="9"/>
        <v>0</v>
      </c>
      <c r="N36" s="253">
        <f t="shared" si="9"/>
        <v>0</v>
      </c>
      <c r="O36" s="246"/>
      <c r="P36" s="246"/>
      <c r="Q36" s="246"/>
      <c r="R36" s="246"/>
      <c r="S36" s="246"/>
    </row>
    <row r="37" spans="1:19" ht="15.75" thickTop="1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46"/>
      <c r="P37" s="246"/>
      <c r="Q37" s="246"/>
      <c r="R37" s="246"/>
      <c r="S37" s="24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T181"/>
  <sheetViews>
    <sheetView tabSelected="1" topLeftCell="A92" zoomScale="75" zoomScaleNormal="75" workbookViewId="0">
      <selection activeCell="I130" sqref="I130"/>
    </sheetView>
  </sheetViews>
  <sheetFormatPr defaultColWidth="13.625" defaultRowHeight="12.75"/>
  <cols>
    <col min="1" max="1" width="15.5" style="160" customWidth="1"/>
    <col min="2" max="2" width="28.25" style="160" bestFit="1" customWidth="1"/>
    <col min="3" max="3" width="9.375" style="161" customWidth="1"/>
    <col min="4" max="4" width="5" style="160" customWidth="1"/>
    <col min="5" max="5" width="9.375" style="161" customWidth="1"/>
    <col min="6" max="6" width="5" style="162" customWidth="1"/>
    <col min="7" max="7" width="10" style="161" bestFit="1" customWidth="1"/>
    <col min="8" max="8" width="5" style="160" customWidth="1"/>
    <col min="9" max="9" width="15.5" style="161" customWidth="1"/>
    <col min="10" max="10" width="8.25" style="160" bestFit="1" customWidth="1"/>
    <col min="11" max="12" width="13.625" style="161" customWidth="1"/>
    <col min="13" max="16384" width="13.625" style="160"/>
  </cols>
  <sheetData>
    <row r="9" spans="1:14">
      <c r="A9" s="159"/>
    </row>
    <row r="10" spans="1:14">
      <c r="A10" s="163" t="s">
        <v>92</v>
      </c>
    </row>
    <row r="11" spans="1:14">
      <c r="A11" s="159" t="s">
        <v>251</v>
      </c>
    </row>
    <row r="12" spans="1:14" s="165" customFormat="1">
      <c r="A12" s="164"/>
      <c r="C12" s="161"/>
      <c r="E12" s="161"/>
      <c r="F12" s="162"/>
      <c r="G12" s="161"/>
      <c r="I12" s="161"/>
      <c r="K12" s="161"/>
      <c r="L12" s="161"/>
    </row>
    <row r="13" spans="1:14" s="165" customFormat="1" ht="25.5">
      <c r="A13" s="164"/>
      <c r="C13" s="193" t="s">
        <v>253</v>
      </c>
      <c r="D13" s="183"/>
      <c r="E13" s="193" t="s">
        <v>254</v>
      </c>
      <c r="F13" s="194"/>
      <c r="G13" s="193" t="s">
        <v>255</v>
      </c>
      <c r="H13" s="183"/>
      <c r="I13" s="193" t="s">
        <v>143</v>
      </c>
      <c r="J13" s="183"/>
      <c r="K13" s="166">
        <v>42247</v>
      </c>
      <c r="L13" s="161"/>
    </row>
    <row r="14" spans="1:14">
      <c r="C14" s="167" t="str">
        <f>UNITS</f>
        <v xml:space="preserve">£ </v>
      </c>
      <c r="D14" s="168"/>
      <c r="E14" s="167" t="str">
        <f>UNITS</f>
        <v xml:space="preserve">£ </v>
      </c>
      <c r="F14" s="169"/>
      <c r="G14" s="167" t="str">
        <f>UNITS</f>
        <v xml:space="preserve">£ </v>
      </c>
      <c r="H14" s="168"/>
      <c r="I14" s="167" t="str">
        <f>UNITS</f>
        <v xml:space="preserve">£ </v>
      </c>
      <c r="J14" s="168"/>
      <c r="K14" s="167" t="str">
        <f>UNITS</f>
        <v xml:space="preserve">£ </v>
      </c>
    </row>
    <row r="15" spans="1:14">
      <c r="A15" s="159" t="s">
        <v>94</v>
      </c>
      <c r="C15" s="167"/>
      <c r="D15" s="168"/>
      <c r="E15" s="167"/>
      <c r="F15" s="169"/>
      <c r="G15" s="167"/>
      <c r="H15" s="168"/>
      <c r="I15" s="167"/>
      <c r="J15" s="168"/>
      <c r="K15" s="167"/>
    </row>
    <row r="16" spans="1:14" hidden="1">
      <c r="A16" s="170" t="s">
        <v>144</v>
      </c>
      <c r="B16" s="171"/>
      <c r="C16" s="172"/>
      <c r="D16" s="173"/>
      <c r="E16" s="172"/>
      <c r="F16" s="174"/>
      <c r="G16" s="172"/>
      <c r="H16" s="173"/>
      <c r="I16" s="172">
        <f t="shared" ref="I16:I25" si="0">SUM(C16:H16)</f>
        <v>0</v>
      </c>
      <c r="J16" s="173"/>
      <c r="K16" s="172"/>
      <c r="N16" s="175"/>
    </row>
    <row r="17" spans="1:20" hidden="1">
      <c r="A17" s="170" t="s">
        <v>145</v>
      </c>
      <c r="B17" s="171"/>
      <c r="C17" s="172"/>
      <c r="D17" s="173"/>
      <c r="E17" s="172"/>
      <c r="F17" s="174"/>
      <c r="G17" s="172"/>
      <c r="H17" s="173"/>
      <c r="I17" s="172">
        <f t="shared" si="0"/>
        <v>0</v>
      </c>
      <c r="J17" s="173"/>
      <c r="K17" s="172">
        <v>0</v>
      </c>
      <c r="N17" s="175"/>
      <c r="P17" s="176"/>
      <c r="Q17" s="176"/>
      <c r="R17" s="176"/>
      <c r="S17" s="176"/>
      <c r="T17" s="176"/>
    </row>
    <row r="18" spans="1:20" hidden="1">
      <c r="A18" s="170" t="s">
        <v>146</v>
      </c>
      <c r="B18" s="171"/>
      <c r="C18" s="172"/>
      <c r="D18" s="173"/>
      <c r="E18" s="172"/>
      <c r="F18" s="174"/>
      <c r="G18" s="172"/>
      <c r="H18" s="173"/>
      <c r="I18" s="172">
        <f t="shared" si="0"/>
        <v>0</v>
      </c>
      <c r="J18" s="173"/>
      <c r="K18" s="172">
        <v>0</v>
      </c>
      <c r="N18" s="175"/>
      <c r="P18" s="177"/>
      <c r="R18" s="178"/>
      <c r="S18" s="178"/>
      <c r="T18" s="178"/>
    </row>
    <row r="19" spans="1:20" hidden="1">
      <c r="A19" s="170" t="s">
        <v>147</v>
      </c>
      <c r="B19" s="171"/>
      <c r="C19" s="172"/>
      <c r="D19" s="173"/>
      <c r="E19" s="172"/>
      <c r="F19" s="174"/>
      <c r="G19" s="172"/>
      <c r="H19" s="173"/>
      <c r="I19" s="172"/>
      <c r="J19" s="173"/>
      <c r="K19" s="172"/>
      <c r="N19" s="175"/>
      <c r="P19" s="177"/>
      <c r="R19" s="178"/>
      <c r="S19" s="178"/>
      <c r="T19" s="178"/>
    </row>
    <row r="20" spans="1:20" hidden="1">
      <c r="A20" s="170" t="s">
        <v>148</v>
      </c>
      <c r="B20" s="171"/>
      <c r="C20" s="172"/>
      <c r="D20" s="173"/>
      <c r="E20" s="172"/>
      <c r="F20" s="174"/>
      <c r="G20" s="172"/>
      <c r="H20" s="173"/>
      <c r="I20" s="172"/>
      <c r="J20" s="173"/>
      <c r="K20" s="172"/>
      <c r="N20" s="175"/>
      <c r="P20" s="177"/>
      <c r="R20" s="178"/>
      <c r="S20" s="178"/>
      <c r="T20" s="178"/>
    </row>
    <row r="21" spans="1:20" hidden="1">
      <c r="A21" s="170" t="s">
        <v>149</v>
      </c>
      <c r="B21" s="171"/>
      <c r="C21" s="172"/>
      <c r="D21" s="173"/>
      <c r="E21" s="172"/>
      <c r="F21" s="174"/>
      <c r="G21" s="172"/>
      <c r="H21" s="173"/>
      <c r="I21" s="172"/>
      <c r="J21" s="173"/>
      <c r="K21" s="172"/>
      <c r="N21" s="175"/>
      <c r="P21" s="177"/>
      <c r="R21" s="178"/>
      <c r="S21" s="178"/>
      <c r="T21" s="178"/>
    </row>
    <row r="22" spans="1:20" hidden="1">
      <c r="A22" s="170" t="s">
        <v>95</v>
      </c>
      <c r="B22" s="171"/>
      <c r="C22" s="172"/>
      <c r="D22" s="173"/>
      <c r="E22" s="172"/>
      <c r="F22" s="174"/>
      <c r="G22" s="172"/>
      <c r="H22" s="173"/>
      <c r="I22" s="172">
        <f t="shared" si="0"/>
        <v>0</v>
      </c>
      <c r="J22" s="173"/>
      <c r="K22" s="172">
        <v>0</v>
      </c>
      <c r="N22" s="175"/>
      <c r="P22" s="177"/>
      <c r="R22" s="178"/>
      <c r="S22" s="178"/>
      <c r="T22" s="178"/>
    </row>
    <row r="23" spans="1:20" hidden="1">
      <c r="A23" s="170" t="s">
        <v>96</v>
      </c>
      <c r="B23" s="171"/>
      <c r="C23" s="172"/>
      <c r="D23" s="173"/>
      <c r="E23" s="172"/>
      <c r="F23" s="174"/>
      <c r="G23" s="172"/>
      <c r="H23" s="173"/>
      <c r="I23" s="172">
        <f t="shared" si="0"/>
        <v>0</v>
      </c>
      <c r="J23" s="173"/>
      <c r="K23" s="172">
        <v>0</v>
      </c>
      <c r="N23" s="175"/>
      <c r="P23" s="177"/>
      <c r="R23" s="178"/>
      <c r="S23" s="178"/>
      <c r="T23" s="178"/>
    </row>
    <row r="24" spans="1:20" hidden="1">
      <c r="A24" s="170" t="s">
        <v>97</v>
      </c>
      <c r="B24" s="171"/>
      <c r="C24" s="172"/>
      <c r="D24" s="173"/>
      <c r="E24" s="172"/>
      <c r="F24" s="174"/>
      <c r="G24" s="172"/>
      <c r="H24" s="173"/>
      <c r="I24" s="172">
        <f t="shared" si="0"/>
        <v>0</v>
      </c>
      <c r="J24" s="173"/>
      <c r="K24" s="172">
        <v>0</v>
      </c>
      <c r="N24" s="175"/>
    </row>
    <row r="25" spans="1:20" hidden="1">
      <c r="A25" s="170" t="s">
        <v>98</v>
      </c>
      <c r="B25" s="171"/>
      <c r="C25" s="172"/>
      <c r="D25" s="173"/>
      <c r="E25" s="172"/>
      <c r="F25" s="174"/>
      <c r="G25" s="172"/>
      <c r="H25" s="173"/>
      <c r="I25" s="172">
        <f t="shared" si="0"/>
        <v>0</v>
      </c>
      <c r="J25" s="173"/>
      <c r="K25" s="172"/>
      <c r="N25" s="175"/>
    </row>
    <row r="26" spans="1:20" ht="16.5" customHeight="1">
      <c r="A26" s="163" t="s">
        <v>99</v>
      </c>
      <c r="C26" s="195">
        <f>SUM('Summary Assumptions'!F8:I8)+SUM('Summary Assumptions'!F17:I17)+SUM('Summary Assumptions'!F25:I25)</f>
        <v>0</v>
      </c>
      <c r="D26" s="182"/>
      <c r="E26" s="195">
        <f>SUM('Summary Assumptions'!J8:M8)+SUM('Summary Assumptions'!J17:M17)+SUM('Summary Assumptions'!J25:M25)</f>
        <v>0</v>
      </c>
      <c r="F26" s="180"/>
      <c r="G26" s="195">
        <f>SUM('Summary Assumptions'!N8:Q8)+SUM('Summary Assumptions'!N17:Q17)+SUM('Summary Assumptions'!N25:Q25)</f>
        <v>0</v>
      </c>
      <c r="H26" s="182"/>
      <c r="I26" s="195">
        <f>+G26+E26+C26</f>
        <v>0</v>
      </c>
      <c r="J26" s="182"/>
      <c r="K26" s="195">
        <f>SUM(K16:K25)</f>
        <v>0</v>
      </c>
      <c r="N26" s="175"/>
    </row>
    <row r="27" spans="1:20">
      <c r="A27" s="165"/>
      <c r="B27" s="165"/>
      <c r="C27" s="196"/>
      <c r="D27" s="182"/>
      <c r="E27" s="196"/>
      <c r="F27" s="181"/>
      <c r="G27" s="196"/>
      <c r="H27" s="182"/>
      <c r="I27" s="196"/>
      <c r="J27" s="182"/>
      <c r="K27" s="196"/>
      <c r="N27" s="175"/>
    </row>
    <row r="28" spans="1:20">
      <c r="A28" s="159" t="s">
        <v>100</v>
      </c>
      <c r="C28" s="183"/>
      <c r="D28" s="183"/>
      <c r="E28" s="183"/>
      <c r="F28" s="184"/>
      <c r="G28" s="183"/>
      <c r="H28" s="183"/>
      <c r="I28" s="183"/>
      <c r="J28" s="183"/>
      <c r="K28" s="183"/>
      <c r="N28" s="175"/>
    </row>
    <row r="29" spans="1:20" hidden="1">
      <c r="A29" s="165" t="s">
        <v>150</v>
      </c>
      <c r="C29" s="172"/>
      <c r="D29" s="182"/>
      <c r="E29" s="172"/>
      <c r="F29" s="174"/>
      <c r="G29" s="172"/>
      <c r="H29" s="182"/>
      <c r="I29" s="172">
        <f t="shared" ref="I29:I38" si="1">SUM(C29:H29)</f>
        <v>0</v>
      </c>
      <c r="J29" s="182"/>
      <c r="K29" s="172"/>
      <c r="N29" s="175"/>
    </row>
    <row r="30" spans="1:20" hidden="1">
      <c r="A30" s="165" t="s">
        <v>151</v>
      </c>
      <c r="C30" s="172"/>
      <c r="D30" s="182"/>
      <c r="E30" s="172"/>
      <c r="F30" s="174"/>
      <c r="G30" s="172"/>
      <c r="H30" s="182"/>
      <c r="I30" s="172">
        <f t="shared" si="1"/>
        <v>0</v>
      </c>
      <c r="J30" s="182"/>
      <c r="K30" s="172"/>
      <c r="N30" s="175"/>
    </row>
    <row r="31" spans="1:20" hidden="1">
      <c r="A31" s="165" t="s">
        <v>152</v>
      </c>
      <c r="C31" s="172"/>
      <c r="D31" s="182"/>
      <c r="E31" s="172"/>
      <c r="F31" s="174"/>
      <c r="G31" s="172"/>
      <c r="H31" s="182"/>
      <c r="I31" s="172"/>
      <c r="J31" s="182"/>
      <c r="K31" s="172"/>
      <c r="N31" s="175"/>
    </row>
    <row r="32" spans="1:20" hidden="1">
      <c r="A32" s="165" t="s">
        <v>153</v>
      </c>
      <c r="C32" s="172"/>
      <c r="D32" s="182"/>
      <c r="E32" s="172"/>
      <c r="F32" s="174"/>
      <c r="G32" s="172"/>
      <c r="H32" s="182"/>
      <c r="I32" s="172"/>
      <c r="J32" s="182"/>
      <c r="K32" s="172"/>
      <c r="N32" s="175"/>
    </row>
    <row r="33" spans="1:14" hidden="1">
      <c r="A33" s="160" t="s">
        <v>101</v>
      </c>
      <c r="C33" s="172"/>
      <c r="D33" s="182"/>
      <c r="E33" s="172"/>
      <c r="F33" s="174"/>
      <c r="G33" s="172"/>
      <c r="H33" s="182"/>
      <c r="I33" s="172">
        <f t="shared" si="1"/>
        <v>0</v>
      </c>
      <c r="J33" s="182"/>
      <c r="K33" s="172"/>
      <c r="N33" s="175"/>
    </row>
    <row r="34" spans="1:14" hidden="1">
      <c r="A34" s="165" t="s">
        <v>154</v>
      </c>
      <c r="C34" s="172"/>
      <c r="D34" s="182"/>
      <c r="E34" s="172"/>
      <c r="F34" s="174"/>
      <c r="G34" s="172"/>
      <c r="H34" s="182"/>
      <c r="I34" s="172">
        <f t="shared" si="1"/>
        <v>0</v>
      </c>
      <c r="J34" s="182"/>
      <c r="K34" s="172"/>
      <c r="N34" s="175"/>
    </row>
    <row r="35" spans="1:14" hidden="1">
      <c r="A35" s="165" t="s">
        <v>155</v>
      </c>
      <c r="C35" s="172"/>
      <c r="D35" s="182"/>
      <c r="E35" s="172"/>
      <c r="F35" s="174"/>
      <c r="G35" s="172"/>
      <c r="H35" s="182"/>
      <c r="I35" s="172"/>
      <c r="J35" s="182"/>
      <c r="K35" s="172"/>
      <c r="N35" s="175"/>
    </row>
    <row r="36" spans="1:14" hidden="1">
      <c r="A36" s="160" t="s">
        <v>102</v>
      </c>
      <c r="C36" s="172"/>
      <c r="D36" s="182"/>
      <c r="E36" s="172"/>
      <c r="F36" s="174"/>
      <c r="G36" s="172"/>
      <c r="H36" s="182"/>
      <c r="I36" s="172">
        <f t="shared" si="1"/>
        <v>0</v>
      </c>
      <c r="J36" s="182"/>
      <c r="K36" s="172"/>
      <c r="N36" s="175"/>
    </row>
    <row r="37" spans="1:14" hidden="1">
      <c r="A37" s="160" t="s">
        <v>103</v>
      </c>
      <c r="C37" s="172"/>
      <c r="D37" s="182"/>
      <c r="E37" s="172"/>
      <c r="F37" s="174"/>
      <c r="G37" s="172"/>
      <c r="H37" s="182"/>
      <c r="I37" s="172">
        <f t="shared" si="1"/>
        <v>0</v>
      </c>
      <c r="J37" s="182"/>
      <c r="K37" s="172"/>
      <c r="N37" s="175"/>
    </row>
    <row r="38" spans="1:14" hidden="1">
      <c r="A38" s="160" t="s">
        <v>104</v>
      </c>
      <c r="C38" s="172"/>
      <c r="D38" s="182"/>
      <c r="E38" s="172"/>
      <c r="F38" s="174"/>
      <c r="G38" s="172"/>
      <c r="H38" s="182"/>
      <c r="I38" s="172">
        <f t="shared" si="1"/>
        <v>0</v>
      </c>
      <c r="J38" s="182"/>
      <c r="K38" s="172"/>
      <c r="N38" s="175"/>
    </row>
    <row r="39" spans="1:14" ht="16.5" customHeight="1">
      <c r="A39" s="185" t="s">
        <v>105</v>
      </c>
      <c r="C39" s="195">
        <f>SUM('Summary Assumptions'!F9:I9)+SUM('Summary Assumptions'!F10:I10)+SUM('Summary Assumptions'!F18:I18)+SUM('Summary Assumptions'!F26:I26)</f>
        <v>0</v>
      </c>
      <c r="D39" s="182"/>
      <c r="E39" s="195">
        <f>SUM('Summary Assumptions'!J9:M9)+SUM('Summary Assumptions'!J10:M10)+SUM('Summary Assumptions'!J18:M18)+SUM('Summary Assumptions'!J26:M26)</f>
        <v>0</v>
      </c>
      <c r="F39" s="180"/>
      <c r="G39" s="195">
        <f>SUM('Summary Assumptions'!N9:Q9)+SUM('Summary Assumptions'!N10:Q10)+SUM('Summary Assumptions'!N18:Q18)+SUM('Summary Assumptions'!N26:Q26)</f>
        <v>0</v>
      </c>
      <c r="H39" s="182"/>
      <c r="I39" s="195">
        <f>+G39+E39+C39</f>
        <v>0</v>
      </c>
      <c r="J39" s="182"/>
      <c r="K39" s="195">
        <f>SUM(K28:K38)</f>
        <v>0</v>
      </c>
      <c r="N39" s="175"/>
    </row>
    <row r="40" spans="1:14" ht="16.5" customHeight="1">
      <c r="C40" s="195"/>
      <c r="D40" s="182"/>
      <c r="E40" s="195"/>
      <c r="F40" s="180"/>
      <c r="G40" s="195"/>
      <c r="H40" s="182"/>
      <c r="I40" s="195"/>
      <c r="J40" s="182"/>
      <c r="K40" s="195"/>
      <c r="N40" s="175"/>
    </row>
    <row r="41" spans="1:14" ht="16.5" customHeight="1">
      <c r="A41" s="159" t="s">
        <v>106</v>
      </c>
      <c r="C41" s="179">
        <f>SUM(C26-C39)</f>
        <v>0</v>
      </c>
      <c r="D41" s="186"/>
      <c r="E41" s="179">
        <f>SUM(E26-E39)</f>
        <v>0</v>
      </c>
      <c r="F41" s="180"/>
      <c r="G41" s="179">
        <f>SUM(G26-G39)</f>
        <v>0</v>
      </c>
      <c r="H41" s="186"/>
      <c r="I41" s="179">
        <f>SUM(I26-I39)</f>
        <v>0</v>
      </c>
      <c r="J41" s="265" t="e">
        <f>+I41/I26</f>
        <v>#DIV/0!</v>
      </c>
      <c r="K41" s="179">
        <f>SUM(K26-K39)</f>
        <v>0</v>
      </c>
      <c r="N41" s="175"/>
    </row>
    <row r="42" spans="1:14">
      <c r="C42" s="181"/>
      <c r="D42" s="186"/>
      <c r="E42" s="181"/>
      <c r="F42" s="181"/>
      <c r="G42" s="181"/>
      <c r="H42" s="186"/>
      <c r="I42" s="181"/>
      <c r="J42" s="266"/>
      <c r="K42" s="181"/>
      <c r="L42" s="160"/>
      <c r="N42" s="175"/>
    </row>
    <row r="43" spans="1:14">
      <c r="A43" s="159" t="s">
        <v>107</v>
      </c>
      <c r="C43" s="183"/>
      <c r="D43" s="183"/>
      <c r="E43" s="183"/>
      <c r="F43" s="184"/>
      <c r="G43" s="183"/>
      <c r="H43" s="183"/>
      <c r="I43" s="183"/>
      <c r="J43" s="183"/>
      <c r="K43" s="183"/>
      <c r="N43" s="175"/>
    </row>
    <row r="44" spans="1:14">
      <c r="A44" s="165" t="s">
        <v>108</v>
      </c>
      <c r="C44" s="172"/>
      <c r="D44" s="173"/>
      <c r="E44" s="172"/>
      <c r="F44" s="174"/>
      <c r="G44" s="172"/>
      <c r="H44" s="173"/>
      <c r="I44" s="172"/>
      <c r="J44" s="267"/>
      <c r="K44" s="172"/>
      <c r="N44" s="175"/>
    </row>
    <row r="45" spans="1:14" hidden="1">
      <c r="A45" s="165"/>
      <c r="B45" s="160" t="s">
        <v>109</v>
      </c>
      <c r="C45" s="172"/>
      <c r="D45" s="182"/>
      <c r="E45" s="172"/>
      <c r="F45" s="174"/>
      <c r="G45" s="172"/>
      <c r="H45" s="182"/>
      <c r="I45" s="172">
        <f t="shared" ref="I45:I52" si="2">SUM(C45:H45)</f>
        <v>0</v>
      </c>
      <c r="J45" s="268"/>
      <c r="K45" s="172">
        <v>0</v>
      </c>
      <c r="N45" s="175"/>
    </row>
    <row r="46" spans="1:14" hidden="1">
      <c r="A46" s="165"/>
      <c r="B46" s="160" t="s">
        <v>101</v>
      </c>
      <c r="C46" s="172"/>
      <c r="D46" s="182"/>
      <c r="E46" s="172"/>
      <c r="F46" s="174"/>
      <c r="G46" s="172"/>
      <c r="H46" s="182"/>
      <c r="I46" s="172">
        <f t="shared" si="2"/>
        <v>0</v>
      </c>
      <c r="J46" s="268"/>
      <c r="K46" s="172">
        <v>0</v>
      </c>
      <c r="N46" s="175"/>
    </row>
    <row r="47" spans="1:14" hidden="1">
      <c r="A47" s="165"/>
      <c r="B47" s="160" t="s">
        <v>110</v>
      </c>
      <c r="C47" s="172"/>
      <c r="D47" s="182"/>
      <c r="E47" s="172"/>
      <c r="F47" s="174"/>
      <c r="G47" s="172"/>
      <c r="H47" s="182"/>
      <c r="I47" s="172">
        <f t="shared" si="2"/>
        <v>0</v>
      </c>
      <c r="J47" s="268"/>
      <c r="K47" s="172">
        <v>0</v>
      </c>
      <c r="N47" s="175"/>
    </row>
    <row r="48" spans="1:14" hidden="1">
      <c r="A48" s="165"/>
      <c r="B48" s="160" t="s">
        <v>111</v>
      </c>
      <c r="C48" s="172"/>
      <c r="D48" s="182"/>
      <c r="E48" s="172"/>
      <c r="F48" s="174"/>
      <c r="G48" s="172"/>
      <c r="H48" s="182"/>
      <c r="I48" s="172">
        <f t="shared" si="2"/>
        <v>0</v>
      </c>
      <c r="J48" s="268"/>
      <c r="K48" s="172"/>
      <c r="N48" s="175"/>
    </row>
    <row r="49" spans="1:14" hidden="1">
      <c r="A49" s="165"/>
      <c r="B49" s="160" t="s">
        <v>112</v>
      </c>
      <c r="C49" s="172"/>
      <c r="D49" s="182"/>
      <c r="E49" s="172"/>
      <c r="F49" s="174"/>
      <c r="G49" s="172"/>
      <c r="H49" s="182"/>
      <c r="I49" s="172">
        <f t="shared" si="2"/>
        <v>0</v>
      </c>
      <c r="J49" s="268"/>
      <c r="K49" s="172"/>
      <c r="N49" s="175"/>
    </row>
    <row r="50" spans="1:14" hidden="1">
      <c r="A50" s="165"/>
      <c r="B50" s="160" t="s">
        <v>113</v>
      </c>
      <c r="C50" s="172"/>
      <c r="D50" s="182"/>
      <c r="E50" s="172"/>
      <c r="F50" s="174"/>
      <c r="G50" s="172"/>
      <c r="H50" s="182"/>
      <c r="I50" s="172">
        <f t="shared" si="2"/>
        <v>0</v>
      </c>
      <c r="J50" s="268"/>
      <c r="K50" s="172"/>
      <c r="N50" s="175"/>
    </row>
    <row r="51" spans="1:14" hidden="1">
      <c r="A51" s="165"/>
      <c r="B51" s="160" t="s">
        <v>114</v>
      </c>
      <c r="C51" s="172"/>
      <c r="D51" s="182"/>
      <c r="E51" s="172"/>
      <c r="F51" s="174"/>
      <c r="G51" s="172"/>
      <c r="H51" s="182"/>
      <c r="I51" s="172">
        <f t="shared" si="2"/>
        <v>0</v>
      </c>
      <c r="J51" s="268"/>
      <c r="K51" s="172"/>
      <c r="N51" s="175"/>
    </row>
    <row r="52" spans="1:14" hidden="1">
      <c r="A52" s="165"/>
      <c r="B52" s="160" t="s">
        <v>115</v>
      </c>
      <c r="C52" s="172"/>
      <c r="D52" s="182"/>
      <c r="E52" s="172"/>
      <c r="F52" s="174"/>
      <c r="G52" s="172"/>
      <c r="H52" s="182"/>
      <c r="I52" s="172">
        <f t="shared" si="2"/>
        <v>0</v>
      </c>
      <c r="J52" s="268"/>
      <c r="K52" s="172"/>
      <c r="N52" s="175"/>
    </row>
    <row r="53" spans="1:14" ht="13.5" customHeight="1">
      <c r="C53" s="187">
        <f>SUM('Overhead Assumptions'!C4:F4)</f>
        <v>0</v>
      </c>
      <c r="D53" s="182"/>
      <c r="E53" s="187">
        <f>SUM('Overhead Assumptions'!G4:J4)</f>
        <v>0</v>
      </c>
      <c r="F53" s="188"/>
      <c r="G53" s="187">
        <f>SUM('Overhead Assumptions'!K4:N4)</f>
        <v>0</v>
      </c>
      <c r="H53" s="182"/>
      <c r="I53" s="187">
        <f>+G53+E53+C53</f>
        <v>0</v>
      </c>
      <c r="J53" s="268"/>
      <c r="K53" s="187">
        <f>SUM(K44:K52)</f>
        <v>0</v>
      </c>
      <c r="N53" s="175"/>
    </row>
    <row r="54" spans="1:14">
      <c r="A54" s="165" t="s">
        <v>116</v>
      </c>
      <c r="C54" s="172"/>
      <c r="D54" s="182"/>
      <c r="E54" s="172"/>
      <c r="F54" s="174"/>
      <c r="G54" s="172"/>
      <c r="H54" s="182"/>
      <c r="I54" s="172"/>
      <c r="J54" s="268"/>
      <c r="K54" s="172"/>
      <c r="N54" s="175"/>
    </row>
    <row r="55" spans="1:14" hidden="1">
      <c r="A55" s="165"/>
      <c r="B55" s="160" t="s">
        <v>117</v>
      </c>
      <c r="C55" s="172"/>
      <c r="D55" s="182"/>
      <c r="E55" s="172"/>
      <c r="F55" s="174"/>
      <c r="G55" s="172"/>
      <c r="H55" s="182"/>
      <c r="I55" s="172">
        <f>SUM(C55:H55)</f>
        <v>0</v>
      </c>
      <c r="J55" s="268"/>
      <c r="K55" s="172"/>
      <c r="N55" s="175"/>
    </row>
    <row r="56" spans="1:14" hidden="1">
      <c r="A56" s="165"/>
      <c r="B56" s="160" t="s">
        <v>118</v>
      </c>
      <c r="C56" s="172"/>
      <c r="D56" s="182"/>
      <c r="E56" s="172"/>
      <c r="F56" s="174"/>
      <c r="G56" s="172"/>
      <c r="H56" s="182"/>
      <c r="I56" s="172">
        <f>SUM(C56:H56)</f>
        <v>0</v>
      </c>
      <c r="J56" s="268"/>
      <c r="K56" s="172"/>
      <c r="N56" s="175"/>
    </row>
    <row r="57" spans="1:14" hidden="1">
      <c r="A57" s="165"/>
      <c r="B57" s="160" t="s">
        <v>119</v>
      </c>
      <c r="C57" s="172"/>
      <c r="D57" s="182"/>
      <c r="E57" s="172"/>
      <c r="F57" s="174"/>
      <c r="G57" s="172"/>
      <c r="H57" s="182"/>
      <c r="I57" s="172">
        <f>SUM(C57:H57)</f>
        <v>0</v>
      </c>
      <c r="J57" s="268"/>
      <c r="K57" s="172"/>
      <c r="N57" s="175"/>
    </row>
    <row r="58" spans="1:14" hidden="1">
      <c r="A58" s="165"/>
      <c r="B58" s="160" t="s">
        <v>120</v>
      </c>
      <c r="C58" s="172"/>
      <c r="D58" s="182"/>
      <c r="E58" s="172"/>
      <c r="F58" s="174"/>
      <c r="G58" s="172"/>
      <c r="H58" s="182"/>
      <c r="I58" s="172">
        <f>SUM(C58:H58)</f>
        <v>0</v>
      </c>
      <c r="J58" s="268"/>
      <c r="K58" s="172"/>
      <c r="N58" s="175"/>
    </row>
    <row r="59" spans="1:14" hidden="1">
      <c r="A59" s="165"/>
      <c r="B59" s="160" t="s">
        <v>121</v>
      </c>
      <c r="C59" s="172"/>
      <c r="D59" s="182"/>
      <c r="E59" s="172"/>
      <c r="F59" s="174"/>
      <c r="G59" s="172"/>
      <c r="H59" s="182"/>
      <c r="I59" s="172">
        <f>SUM(C59:H59)</f>
        <v>0</v>
      </c>
      <c r="J59" s="268"/>
      <c r="K59" s="172">
        <v>0</v>
      </c>
      <c r="N59" s="175"/>
    </row>
    <row r="60" spans="1:14">
      <c r="C60" s="187">
        <f>SUM('Overhead Assumptions'!C5:F5)</f>
        <v>0</v>
      </c>
      <c r="D60" s="182"/>
      <c r="E60" s="187">
        <f>SUM('Overhead Assumptions'!G5:J5)</f>
        <v>0</v>
      </c>
      <c r="F60" s="188"/>
      <c r="G60" s="187">
        <f>SUM('Overhead Assumptions'!K5:N5)</f>
        <v>0</v>
      </c>
      <c r="H60" s="182"/>
      <c r="I60" s="187">
        <f>+G60+E60+C60</f>
        <v>0</v>
      </c>
      <c r="J60" s="268"/>
      <c r="K60" s="187">
        <f>SUM(K54:K59)</f>
        <v>0</v>
      </c>
      <c r="N60" s="175"/>
    </row>
    <row r="61" spans="1:14">
      <c r="A61" s="165" t="s">
        <v>122</v>
      </c>
      <c r="C61" s="172"/>
      <c r="D61" s="182"/>
      <c r="E61" s="172"/>
      <c r="F61" s="174"/>
      <c r="G61" s="172"/>
      <c r="H61" s="182"/>
      <c r="I61" s="172"/>
      <c r="J61" s="268"/>
      <c r="K61" s="172"/>
      <c r="N61" s="175"/>
    </row>
    <row r="62" spans="1:14" hidden="1">
      <c r="A62" s="165"/>
      <c r="B62" s="160" t="s">
        <v>123</v>
      </c>
      <c r="C62" s="172"/>
      <c r="D62" s="182"/>
      <c r="E62" s="172"/>
      <c r="F62" s="174"/>
      <c r="G62" s="172"/>
      <c r="H62" s="182"/>
      <c r="I62" s="172">
        <f t="shared" ref="I62:I69" si="3">SUM(C62:H62)</f>
        <v>0</v>
      </c>
      <c r="J62" s="268"/>
      <c r="K62" s="172"/>
      <c r="N62" s="175"/>
    </row>
    <row r="63" spans="1:14" hidden="1">
      <c r="A63" s="165"/>
      <c r="B63" s="160" t="s">
        <v>124</v>
      </c>
      <c r="C63" s="172"/>
      <c r="D63" s="182"/>
      <c r="E63" s="172"/>
      <c r="F63" s="174"/>
      <c r="G63" s="172"/>
      <c r="H63" s="182"/>
      <c r="I63" s="172">
        <f t="shared" si="3"/>
        <v>0</v>
      </c>
      <c r="J63" s="268"/>
      <c r="K63" s="172"/>
      <c r="N63" s="175"/>
    </row>
    <row r="64" spans="1:14" hidden="1">
      <c r="A64" s="165"/>
      <c r="B64" s="160" t="s">
        <v>125</v>
      </c>
      <c r="C64" s="172"/>
      <c r="D64" s="182"/>
      <c r="E64" s="172"/>
      <c r="F64" s="174"/>
      <c r="G64" s="172"/>
      <c r="H64" s="182"/>
      <c r="I64" s="172">
        <f t="shared" si="3"/>
        <v>0</v>
      </c>
      <c r="J64" s="268"/>
      <c r="K64" s="172"/>
      <c r="N64" s="175"/>
    </row>
    <row r="65" spans="1:14" hidden="1">
      <c r="A65" s="165"/>
      <c r="B65" s="160" t="s">
        <v>126</v>
      </c>
      <c r="C65" s="172"/>
      <c r="D65" s="182"/>
      <c r="E65" s="172"/>
      <c r="F65" s="174"/>
      <c r="G65" s="172"/>
      <c r="H65" s="182"/>
      <c r="I65" s="172">
        <f t="shared" si="3"/>
        <v>0</v>
      </c>
      <c r="J65" s="268"/>
      <c r="K65" s="172"/>
      <c r="N65" s="175"/>
    </row>
    <row r="66" spans="1:14" hidden="1">
      <c r="A66" s="165"/>
      <c r="B66" s="160" t="s">
        <v>127</v>
      </c>
      <c r="C66" s="172"/>
      <c r="D66" s="182"/>
      <c r="E66" s="172"/>
      <c r="F66" s="174"/>
      <c r="G66" s="172"/>
      <c r="H66" s="182"/>
      <c r="I66" s="172">
        <f t="shared" si="3"/>
        <v>0</v>
      </c>
      <c r="J66" s="268"/>
      <c r="K66" s="172"/>
      <c r="N66" s="175"/>
    </row>
    <row r="67" spans="1:14" hidden="1">
      <c r="A67" s="165"/>
      <c r="B67" s="160" t="s">
        <v>128</v>
      </c>
      <c r="C67" s="172"/>
      <c r="D67" s="182"/>
      <c r="E67" s="172"/>
      <c r="F67" s="174"/>
      <c r="G67" s="172"/>
      <c r="H67" s="182"/>
      <c r="I67" s="172">
        <f t="shared" si="3"/>
        <v>0</v>
      </c>
      <c r="J67" s="268"/>
      <c r="K67" s="172"/>
      <c r="N67" s="175"/>
    </row>
    <row r="68" spans="1:14" hidden="1">
      <c r="A68" s="165"/>
      <c r="B68" s="160" t="s">
        <v>129</v>
      </c>
      <c r="C68" s="172"/>
      <c r="D68" s="182"/>
      <c r="E68" s="172"/>
      <c r="F68" s="174"/>
      <c r="G68" s="172"/>
      <c r="H68" s="182"/>
      <c r="I68" s="172">
        <f>SUM(C68:H68)</f>
        <v>0</v>
      </c>
      <c r="J68" s="268"/>
      <c r="K68" s="172"/>
      <c r="N68" s="175"/>
    </row>
    <row r="69" spans="1:14" hidden="1">
      <c r="B69" s="160" t="s">
        <v>130</v>
      </c>
      <c r="C69" s="172"/>
      <c r="D69" s="182"/>
      <c r="E69" s="172"/>
      <c r="F69" s="174"/>
      <c r="G69" s="172"/>
      <c r="H69" s="182"/>
      <c r="I69" s="172">
        <f t="shared" si="3"/>
        <v>0</v>
      </c>
      <c r="J69" s="268"/>
      <c r="K69" s="172"/>
      <c r="N69" s="175"/>
    </row>
    <row r="70" spans="1:14">
      <c r="C70" s="187">
        <f>SUM('Overhead Assumptions'!C6:F6)</f>
        <v>0</v>
      </c>
      <c r="D70" s="182"/>
      <c r="E70" s="187">
        <f>SUM('Overhead Assumptions'!G6:J6)</f>
        <v>0</v>
      </c>
      <c r="F70" s="188"/>
      <c r="G70" s="187">
        <f>SUM('Overhead Assumptions'!K6:N6)</f>
        <v>0</v>
      </c>
      <c r="H70" s="182"/>
      <c r="I70" s="187">
        <f>+G70+E70+C70</f>
        <v>0</v>
      </c>
      <c r="J70" s="268"/>
      <c r="K70" s="187">
        <f>SUM(K61:K69)</f>
        <v>0</v>
      </c>
      <c r="N70" s="175"/>
    </row>
    <row r="71" spans="1:14">
      <c r="A71" s="165" t="s">
        <v>131</v>
      </c>
      <c r="C71" s="172"/>
      <c r="D71" s="182"/>
      <c r="E71" s="172"/>
      <c r="F71" s="174"/>
      <c r="G71" s="172"/>
      <c r="H71" s="182"/>
      <c r="I71" s="172"/>
      <c r="J71" s="268"/>
      <c r="K71" s="172"/>
      <c r="N71" s="175"/>
    </row>
    <row r="72" spans="1:14" hidden="1">
      <c r="A72" s="165"/>
      <c r="B72" s="160" t="s">
        <v>132</v>
      </c>
      <c r="C72" s="172"/>
      <c r="D72" s="182"/>
      <c r="E72" s="172"/>
      <c r="F72" s="174"/>
      <c r="G72" s="172"/>
      <c r="H72" s="182"/>
      <c r="I72" s="172">
        <f>SUM(C72:H72)</f>
        <v>0</v>
      </c>
      <c r="J72" s="268"/>
      <c r="K72" s="172"/>
      <c r="N72" s="175"/>
    </row>
    <row r="73" spans="1:14" hidden="1">
      <c r="A73" s="165"/>
      <c r="B73" s="160" t="s">
        <v>133</v>
      </c>
      <c r="C73" s="172"/>
      <c r="D73" s="182"/>
      <c r="E73" s="172"/>
      <c r="F73" s="174"/>
      <c r="G73" s="172"/>
      <c r="H73" s="182"/>
      <c r="I73" s="172">
        <f>SUM(C73:H73)</f>
        <v>0</v>
      </c>
      <c r="J73" s="268"/>
      <c r="K73" s="172"/>
      <c r="N73" s="175"/>
    </row>
    <row r="74" spans="1:14" hidden="1">
      <c r="A74" s="165"/>
      <c r="B74" s="160" t="s">
        <v>134</v>
      </c>
      <c r="C74" s="172"/>
      <c r="D74" s="182"/>
      <c r="E74" s="172"/>
      <c r="F74" s="174"/>
      <c r="G74" s="172"/>
      <c r="H74" s="182"/>
      <c r="I74" s="172">
        <f>SUM(C74:H74)</f>
        <v>0</v>
      </c>
      <c r="J74" s="268"/>
      <c r="K74" s="172"/>
      <c r="N74" s="175"/>
    </row>
    <row r="75" spans="1:14" hidden="1">
      <c r="A75" s="165"/>
      <c r="B75" s="160" t="s">
        <v>135</v>
      </c>
      <c r="C75" s="172"/>
      <c r="D75" s="182"/>
      <c r="E75" s="172"/>
      <c r="F75" s="174"/>
      <c r="G75" s="172"/>
      <c r="H75" s="182"/>
      <c r="I75" s="172">
        <f>SUM(C75:H75)</f>
        <v>0</v>
      </c>
      <c r="J75" s="268"/>
      <c r="K75" s="172"/>
      <c r="N75" s="175"/>
    </row>
    <row r="76" spans="1:14" hidden="1">
      <c r="A76" s="165"/>
      <c r="B76" s="160" t="s">
        <v>136</v>
      </c>
      <c r="C76" s="172"/>
      <c r="D76" s="182"/>
      <c r="E76" s="172"/>
      <c r="F76" s="174"/>
      <c r="G76" s="172"/>
      <c r="H76" s="182"/>
      <c r="I76" s="172">
        <f>SUM(C76:H76)</f>
        <v>0</v>
      </c>
      <c r="J76" s="268"/>
      <c r="K76" s="172">
        <v>0</v>
      </c>
      <c r="N76" s="175"/>
    </row>
    <row r="77" spans="1:14">
      <c r="C77" s="187">
        <f>SUM('Overhead Assumptions'!C7:F7)</f>
        <v>0</v>
      </c>
      <c r="D77" s="182"/>
      <c r="E77" s="187">
        <f>SUM('Overhead Assumptions'!G7:J7)</f>
        <v>0</v>
      </c>
      <c r="F77" s="188"/>
      <c r="G77" s="187">
        <f>SUM('Overhead Assumptions'!K7:N7)</f>
        <v>0</v>
      </c>
      <c r="H77" s="182"/>
      <c r="I77" s="187">
        <f>+G77+E77+C77</f>
        <v>0</v>
      </c>
      <c r="J77" s="268"/>
      <c r="K77" s="187">
        <f>SUM(K71:K76)</f>
        <v>0</v>
      </c>
      <c r="N77" s="175"/>
    </row>
    <row r="78" spans="1:14">
      <c r="C78" s="172"/>
      <c r="D78" s="182"/>
      <c r="E78" s="172"/>
      <c r="F78" s="174"/>
      <c r="G78" s="172"/>
      <c r="H78" s="182"/>
      <c r="I78" s="172"/>
      <c r="J78" s="268"/>
      <c r="K78" s="172"/>
      <c r="N78" s="175"/>
    </row>
    <row r="79" spans="1:14" ht="15.75" customHeight="1">
      <c r="A79" s="159" t="s">
        <v>137</v>
      </c>
      <c r="C79" s="189">
        <f>C53+C60+C70+C77</f>
        <v>0</v>
      </c>
      <c r="D79" s="182"/>
      <c r="E79" s="189">
        <f>E53+E60+E70+E77</f>
        <v>0</v>
      </c>
      <c r="F79" s="190"/>
      <c r="G79" s="189">
        <f>G53+G60+G70+G77</f>
        <v>0</v>
      </c>
      <c r="H79" s="182"/>
      <c r="I79" s="187">
        <f>+G79+E79+C79</f>
        <v>0</v>
      </c>
      <c r="J79" s="269" t="e">
        <f>+I79/I26</f>
        <v>#DIV/0!</v>
      </c>
      <c r="K79" s="189">
        <f>K53+K60+K70+K77</f>
        <v>0</v>
      </c>
      <c r="N79" s="175"/>
    </row>
    <row r="80" spans="1:14">
      <c r="C80" s="172"/>
      <c r="D80" s="182"/>
      <c r="E80" s="172"/>
      <c r="F80" s="174"/>
      <c r="G80" s="172"/>
      <c r="H80" s="182"/>
      <c r="I80" s="172"/>
      <c r="J80" s="268"/>
      <c r="K80" s="172"/>
      <c r="N80" s="175"/>
    </row>
    <row r="81" spans="1:11">
      <c r="A81" s="159" t="s">
        <v>138</v>
      </c>
      <c r="C81" s="191">
        <f>C41-C79</f>
        <v>0</v>
      </c>
      <c r="D81" s="182"/>
      <c r="E81" s="191">
        <f>E41-E79</f>
        <v>0</v>
      </c>
      <c r="F81" s="184"/>
      <c r="G81" s="191">
        <f>G41-G79</f>
        <v>0</v>
      </c>
      <c r="H81" s="182"/>
      <c r="I81" s="191">
        <f>I41-I79</f>
        <v>0</v>
      </c>
      <c r="J81" s="269" t="e">
        <f>+I81/I26</f>
        <v>#DIV/0!</v>
      </c>
      <c r="K81" s="191">
        <f>K41-K79</f>
        <v>0</v>
      </c>
    </row>
    <row r="82" spans="1:11">
      <c r="C82" s="172"/>
      <c r="D82" s="182"/>
      <c r="E82" s="172"/>
      <c r="F82" s="174"/>
      <c r="G82" s="172"/>
      <c r="H82" s="182"/>
      <c r="I82" s="172"/>
      <c r="J82" s="182"/>
      <c r="K82" s="172"/>
    </row>
    <row r="83" spans="1:11">
      <c r="A83" s="160" t="s">
        <v>139</v>
      </c>
      <c r="C83" s="187"/>
      <c r="D83" s="182"/>
      <c r="E83" s="187"/>
      <c r="F83" s="174"/>
      <c r="G83" s="187"/>
      <c r="H83" s="182"/>
      <c r="I83" s="187">
        <f>SUM(C83:H83)</f>
        <v>0</v>
      </c>
      <c r="J83" s="182"/>
      <c r="K83" s="187"/>
    </row>
    <row r="84" spans="1:11">
      <c r="C84" s="172"/>
      <c r="D84" s="182"/>
      <c r="E84" s="172"/>
      <c r="F84" s="174"/>
      <c r="G84" s="172"/>
      <c r="H84" s="182"/>
      <c r="I84" s="172"/>
      <c r="J84" s="182"/>
      <c r="K84" s="172"/>
    </row>
    <row r="85" spans="1:11">
      <c r="A85" s="160" t="s">
        <v>140</v>
      </c>
      <c r="C85" s="187">
        <v>0</v>
      </c>
      <c r="D85" s="187"/>
      <c r="E85" s="187">
        <v>0</v>
      </c>
      <c r="F85" s="187"/>
      <c r="G85" s="187">
        <v>0</v>
      </c>
      <c r="H85" s="182"/>
      <c r="I85" s="187">
        <v>0</v>
      </c>
      <c r="J85" s="182"/>
      <c r="K85" s="187"/>
    </row>
    <row r="86" spans="1:11">
      <c r="C86" s="172"/>
      <c r="D86" s="182"/>
      <c r="E86" s="172"/>
      <c r="F86" s="174"/>
      <c r="G86" s="172"/>
      <c r="H86" s="182"/>
      <c r="I86" s="172"/>
      <c r="J86" s="182"/>
      <c r="K86" s="172"/>
    </row>
    <row r="87" spans="1:11">
      <c r="A87" s="160" t="s">
        <v>141</v>
      </c>
      <c r="C87" s="187"/>
      <c r="D87" s="182"/>
      <c r="E87" s="187">
        <v>0</v>
      </c>
      <c r="F87" s="188"/>
      <c r="G87" s="187">
        <v>0</v>
      </c>
      <c r="H87" s="182"/>
      <c r="I87" s="187">
        <f>SUM(C87:E87)</f>
        <v>0</v>
      </c>
      <c r="J87" s="182"/>
      <c r="K87" s="187"/>
    </row>
    <row r="88" spans="1:11">
      <c r="C88" s="172"/>
      <c r="D88" s="182"/>
      <c r="E88" s="172"/>
      <c r="F88" s="174"/>
      <c r="G88" s="172"/>
      <c r="H88" s="182"/>
      <c r="I88" s="172"/>
      <c r="J88" s="182"/>
      <c r="K88" s="172"/>
    </row>
    <row r="89" spans="1:11" ht="13.5" thickBot="1">
      <c r="A89" s="160" t="s">
        <v>142</v>
      </c>
      <c r="C89" s="192">
        <f>C81-C85-C87-C83</f>
        <v>0</v>
      </c>
      <c r="D89" s="182"/>
      <c r="E89" s="192">
        <f>E81-E85-E87</f>
        <v>0</v>
      </c>
      <c r="F89" s="174"/>
      <c r="G89" s="192">
        <f>G81-G85-G87</f>
        <v>0</v>
      </c>
      <c r="H89" s="182"/>
      <c r="I89" s="192">
        <f>I81-I85-I87-I83</f>
        <v>0</v>
      </c>
      <c r="J89" s="182"/>
      <c r="K89" s="192">
        <f>K81-K85-K87-K83</f>
        <v>0</v>
      </c>
    </row>
    <row r="90" spans="1:11" ht="13.5" thickTop="1"/>
    <row r="100" spans="1:20">
      <c r="A100" s="159"/>
    </row>
    <row r="101" spans="1:20">
      <c r="A101" s="163" t="s">
        <v>92</v>
      </c>
    </row>
    <row r="102" spans="1:20">
      <c r="A102" s="159" t="s">
        <v>258</v>
      </c>
    </row>
    <row r="103" spans="1:20" s="165" customFormat="1">
      <c r="A103" s="164"/>
      <c r="C103" s="161"/>
      <c r="E103" s="161"/>
      <c r="F103" s="162"/>
      <c r="G103" s="161"/>
      <c r="I103" s="161"/>
      <c r="K103" s="161"/>
      <c r="L103" s="161"/>
    </row>
    <row r="104" spans="1:20" s="165" customFormat="1" ht="25.5">
      <c r="A104" s="164"/>
      <c r="C104" s="193" t="s">
        <v>253</v>
      </c>
      <c r="D104" s="183"/>
      <c r="E104" s="193" t="s">
        <v>254</v>
      </c>
      <c r="F104" s="194"/>
      <c r="G104" s="193" t="s">
        <v>255</v>
      </c>
      <c r="H104" s="183"/>
      <c r="I104" s="193" t="s">
        <v>143</v>
      </c>
      <c r="J104" s="183"/>
      <c r="K104" s="166">
        <v>42613</v>
      </c>
      <c r="L104" s="161"/>
    </row>
    <row r="105" spans="1:20">
      <c r="C105" s="167" t="str">
        <f>UNITS</f>
        <v xml:space="preserve">£ </v>
      </c>
      <c r="D105" s="168"/>
      <c r="E105" s="167" t="str">
        <f>UNITS</f>
        <v xml:space="preserve">£ </v>
      </c>
      <c r="F105" s="169"/>
      <c r="G105" s="167" t="str">
        <f>UNITS</f>
        <v xml:space="preserve">£ </v>
      </c>
      <c r="H105" s="168"/>
      <c r="I105" s="167" t="str">
        <f>UNITS</f>
        <v xml:space="preserve">£ </v>
      </c>
      <c r="J105" s="168"/>
      <c r="K105" s="167" t="str">
        <f>UNITS</f>
        <v xml:space="preserve">£ </v>
      </c>
    </row>
    <row r="106" spans="1:20">
      <c r="A106" s="159" t="s">
        <v>94</v>
      </c>
      <c r="C106" s="167"/>
      <c r="D106" s="168"/>
      <c r="E106" s="167"/>
      <c r="F106" s="169"/>
      <c r="G106" s="167"/>
      <c r="H106" s="168"/>
      <c r="I106" s="167"/>
      <c r="J106" s="168"/>
      <c r="K106" s="167"/>
    </row>
    <row r="107" spans="1:20" hidden="1">
      <c r="A107" s="170" t="s">
        <v>144</v>
      </c>
      <c r="B107" s="171"/>
      <c r="C107" s="172"/>
      <c r="D107" s="173"/>
      <c r="E107" s="172"/>
      <c r="F107" s="174"/>
      <c r="G107" s="172"/>
      <c r="H107" s="173"/>
      <c r="I107" s="172">
        <f>SUM(C107:H107)</f>
        <v>0</v>
      </c>
      <c r="J107" s="173"/>
      <c r="K107" s="172"/>
      <c r="N107" s="175"/>
    </row>
    <row r="108" spans="1:20" hidden="1">
      <c r="A108" s="170" t="s">
        <v>145</v>
      </c>
      <c r="B108" s="171"/>
      <c r="C108" s="172"/>
      <c r="D108" s="173"/>
      <c r="E108" s="172"/>
      <c r="F108" s="174"/>
      <c r="G108" s="172"/>
      <c r="H108" s="173"/>
      <c r="I108" s="172">
        <f>SUM(C108:H108)</f>
        <v>0</v>
      </c>
      <c r="J108" s="173"/>
      <c r="K108" s="172">
        <v>0</v>
      </c>
      <c r="N108" s="175"/>
      <c r="P108" s="176"/>
      <c r="Q108" s="176"/>
      <c r="R108" s="176"/>
      <c r="S108" s="176"/>
      <c r="T108" s="176"/>
    </row>
    <row r="109" spans="1:20" hidden="1">
      <c r="A109" s="170" t="s">
        <v>146</v>
      </c>
      <c r="B109" s="171"/>
      <c r="C109" s="172"/>
      <c r="D109" s="173"/>
      <c r="E109" s="172"/>
      <c r="F109" s="174"/>
      <c r="G109" s="172"/>
      <c r="H109" s="173"/>
      <c r="I109" s="172">
        <f>SUM(C109:H109)</f>
        <v>0</v>
      </c>
      <c r="J109" s="173"/>
      <c r="K109" s="172">
        <v>0</v>
      </c>
      <c r="N109" s="175"/>
      <c r="P109" s="177"/>
      <c r="R109" s="178"/>
      <c r="S109" s="178"/>
      <c r="T109" s="178"/>
    </row>
    <row r="110" spans="1:20" hidden="1">
      <c r="A110" s="170" t="s">
        <v>147</v>
      </c>
      <c r="B110" s="171"/>
      <c r="C110" s="172"/>
      <c r="D110" s="173"/>
      <c r="E110" s="172"/>
      <c r="F110" s="174"/>
      <c r="G110" s="172"/>
      <c r="H110" s="173"/>
      <c r="I110" s="172"/>
      <c r="J110" s="173"/>
      <c r="K110" s="172"/>
      <c r="N110" s="175"/>
      <c r="P110" s="177"/>
      <c r="R110" s="178"/>
      <c r="S110" s="178"/>
      <c r="T110" s="178"/>
    </row>
    <row r="111" spans="1:20" hidden="1">
      <c r="A111" s="170" t="s">
        <v>148</v>
      </c>
      <c r="B111" s="171"/>
      <c r="C111" s="172"/>
      <c r="D111" s="173"/>
      <c r="E111" s="172"/>
      <c r="F111" s="174"/>
      <c r="G111" s="172"/>
      <c r="H111" s="173"/>
      <c r="I111" s="172"/>
      <c r="J111" s="173"/>
      <c r="K111" s="172"/>
      <c r="N111" s="175"/>
      <c r="P111" s="177"/>
      <c r="R111" s="178"/>
      <c r="S111" s="178"/>
      <c r="T111" s="178"/>
    </row>
    <row r="112" spans="1:20" hidden="1">
      <c r="A112" s="170" t="s">
        <v>149</v>
      </c>
      <c r="B112" s="171"/>
      <c r="C112" s="172"/>
      <c r="D112" s="173"/>
      <c r="E112" s="172"/>
      <c r="F112" s="174"/>
      <c r="G112" s="172"/>
      <c r="H112" s="173"/>
      <c r="I112" s="172"/>
      <c r="J112" s="173"/>
      <c r="K112" s="172"/>
      <c r="N112" s="175"/>
      <c r="P112" s="177"/>
      <c r="R112" s="178"/>
      <c r="S112" s="178"/>
      <c r="T112" s="178"/>
    </row>
    <row r="113" spans="1:20" hidden="1">
      <c r="A113" s="170" t="s">
        <v>95</v>
      </c>
      <c r="B113" s="171"/>
      <c r="C113" s="172"/>
      <c r="D113" s="173"/>
      <c r="E113" s="172"/>
      <c r="F113" s="174"/>
      <c r="G113" s="172"/>
      <c r="H113" s="173"/>
      <c r="I113" s="172">
        <f>SUM(C113:H113)</f>
        <v>0</v>
      </c>
      <c r="J113" s="173"/>
      <c r="K113" s="172">
        <v>0</v>
      </c>
      <c r="N113" s="175"/>
      <c r="P113" s="177"/>
      <c r="R113" s="178"/>
      <c r="S113" s="178"/>
      <c r="T113" s="178"/>
    </row>
    <row r="114" spans="1:20" hidden="1">
      <c r="A114" s="170" t="s">
        <v>96</v>
      </c>
      <c r="B114" s="171"/>
      <c r="C114" s="172"/>
      <c r="D114" s="173"/>
      <c r="E114" s="172"/>
      <c r="F114" s="174"/>
      <c r="G114" s="172"/>
      <c r="H114" s="173"/>
      <c r="I114" s="172">
        <f>SUM(C114:H114)</f>
        <v>0</v>
      </c>
      <c r="J114" s="173"/>
      <c r="K114" s="172">
        <v>0</v>
      </c>
      <c r="N114" s="175"/>
      <c r="P114" s="177"/>
      <c r="R114" s="178"/>
      <c r="S114" s="178"/>
      <c r="T114" s="178"/>
    </row>
    <row r="115" spans="1:20" hidden="1">
      <c r="A115" s="170" t="s">
        <v>97</v>
      </c>
      <c r="B115" s="171"/>
      <c r="C115" s="172"/>
      <c r="D115" s="173"/>
      <c r="E115" s="172"/>
      <c r="F115" s="174"/>
      <c r="G115" s="172"/>
      <c r="H115" s="173"/>
      <c r="I115" s="172">
        <f>SUM(C115:H115)</f>
        <v>0</v>
      </c>
      <c r="J115" s="173"/>
      <c r="K115" s="172">
        <v>0</v>
      </c>
      <c r="N115" s="175"/>
    </row>
    <row r="116" spans="1:20" hidden="1">
      <c r="A116" s="170" t="s">
        <v>98</v>
      </c>
      <c r="B116" s="171"/>
      <c r="C116" s="172"/>
      <c r="D116" s="173"/>
      <c r="E116" s="172"/>
      <c r="F116" s="174"/>
      <c r="G116" s="172"/>
      <c r="H116" s="173"/>
      <c r="I116" s="172">
        <f>SUM(C116:H116)</f>
        <v>0</v>
      </c>
      <c r="J116" s="173"/>
      <c r="K116" s="172"/>
      <c r="N116" s="175"/>
    </row>
    <row r="117" spans="1:20" ht="16.5" customHeight="1">
      <c r="A117" s="163" t="s">
        <v>99</v>
      </c>
      <c r="C117" s="195">
        <f>SUM('Summary Assumptions'!F50:I50)+SUM('Summary Assumptions'!F59:I59)+SUM('Summary Assumptions'!F67:I67)</f>
        <v>0</v>
      </c>
      <c r="D117" s="182"/>
      <c r="E117" s="195">
        <f>SUM('Summary Assumptions'!J50:M50)+SUM('Summary Assumptions'!J59:M59)+SUM('Summary Assumptions'!J67:M67)</f>
        <v>0</v>
      </c>
      <c r="F117" s="180"/>
      <c r="G117" s="195">
        <f>SUM('Summary Assumptions'!N50:Q50)+SUM('Summary Assumptions'!N59:Q59)+SUM('Summary Assumptions'!N67:Q67)</f>
        <v>0</v>
      </c>
      <c r="H117" s="182"/>
      <c r="I117" s="195">
        <f>+G117+E117+C117</f>
        <v>0</v>
      </c>
      <c r="J117" s="182"/>
      <c r="K117" s="195">
        <f>+I26</f>
        <v>0</v>
      </c>
      <c r="N117" s="175"/>
    </row>
    <row r="118" spans="1:20">
      <c r="A118" s="165"/>
      <c r="B118" s="165"/>
      <c r="C118" s="196"/>
      <c r="D118" s="182"/>
      <c r="E118" s="196"/>
      <c r="F118" s="181"/>
      <c r="G118" s="196"/>
      <c r="H118" s="182"/>
      <c r="I118" s="196"/>
      <c r="J118" s="182"/>
      <c r="K118" s="196"/>
      <c r="N118" s="175"/>
    </row>
    <row r="119" spans="1:20">
      <c r="A119" s="159" t="s">
        <v>100</v>
      </c>
      <c r="C119" s="183"/>
      <c r="D119" s="183"/>
      <c r="E119" s="183"/>
      <c r="F119" s="184"/>
      <c r="G119" s="183"/>
      <c r="H119" s="183"/>
      <c r="I119" s="183"/>
      <c r="J119" s="183"/>
      <c r="K119" s="183"/>
      <c r="N119" s="175"/>
    </row>
    <row r="120" spans="1:20" hidden="1">
      <c r="A120" s="165" t="s">
        <v>150</v>
      </c>
      <c r="C120" s="172"/>
      <c r="D120" s="182"/>
      <c r="E120" s="172"/>
      <c r="F120" s="174"/>
      <c r="G120" s="172"/>
      <c r="H120" s="182"/>
      <c r="I120" s="172">
        <f>SUM(C120:H120)</f>
        <v>0</v>
      </c>
      <c r="J120" s="182"/>
      <c r="K120" s="172"/>
      <c r="N120" s="175"/>
    </row>
    <row r="121" spans="1:20" hidden="1">
      <c r="A121" s="165" t="s">
        <v>151</v>
      </c>
      <c r="C121" s="172"/>
      <c r="D121" s="182"/>
      <c r="E121" s="172"/>
      <c r="F121" s="174"/>
      <c r="G121" s="172"/>
      <c r="H121" s="182"/>
      <c r="I121" s="172">
        <f>SUM(C121:H121)</f>
        <v>0</v>
      </c>
      <c r="J121" s="182"/>
      <c r="K121" s="172"/>
      <c r="N121" s="175"/>
    </row>
    <row r="122" spans="1:20" hidden="1">
      <c r="A122" s="165" t="s">
        <v>152</v>
      </c>
      <c r="C122" s="172"/>
      <c r="D122" s="182"/>
      <c r="E122" s="172"/>
      <c r="F122" s="174"/>
      <c r="G122" s="172"/>
      <c r="H122" s="182"/>
      <c r="I122" s="172"/>
      <c r="J122" s="182"/>
      <c r="K122" s="172"/>
      <c r="N122" s="175"/>
    </row>
    <row r="123" spans="1:20" hidden="1">
      <c r="A123" s="165" t="s">
        <v>153</v>
      </c>
      <c r="C123" s="172"/>
      <c r="D123" s="182"/>
      <c r="E123" s="172"/>
      <c r="F123" s="174"/>
      <c r="G123" s="172"/>
      <c r="H123" s="182"/>
      <c r="I123" s="172"/>
      <c r="J123" s="182"/>
      <c r="K123" s="172"/>
      <c r="N123" s="175"/>
    </row>
    <row r="124" spans="1:20" hidden="1">
      <c r="A124" s="160" t="s">
        <v>101</v>
      </c>
      <c r="C124" s="172"/>
      <c r="D124" s="182"/>
      <c r="E124" s="172"/>
      <c r="F124" s="174"/>
      <c r="G124" s="172"/>
      <c r="H124" s="182"/>
      <c r="I124" s="172">
        <f>SUM(C124:H124)</f>
        <v>0</v>
      </c>
      <c r="J124" s="182"/>
      <c r="K124" s="172"/>
      <c r="N124" s="175"/>
    </row>
    <row r="125" spans="1:20" hidden="1">
      <c r="A125" s="165" t="s">
        <v>154</v>
      </c>
      <c r="C125" s="172"/>
      <c r="D125" s="182"/>
      <c r="E125" s="172"/>
      <c r="F125" s="174"/>
      <c r="G125" s="172"/>
      <c r="H125" s="182"/>
      <c r="I125" s="172">
        <f>SUM(C125:H125)</f>
        <v>0</v>
      </c>
      <c r="J125" s="182"/>
      <c r="K125" s="172"/>
      <c r="N125" s="175"/>
    </row>
    <row r="126" spans="1:20" hidden="1">
      <c r="A126" s="165" t="s">
        <v>155</v>
      </c>
      <c r="C126" s="172"/>
      <c r="D126" s="182"/>
      <c r="E126" s="172"/>
      <c r="F126" s="174"/>
      <c r="G126" s="172"/>
      <c r="H126" s="182"/>
      <c r="I126" s="172"/>
      <c r="J126" s="182"/>
      <c r="K126" s="172"/>
      <c r="N126" s="175"/>
    </row>
    <row r="127" spans="1:20" hidden="1">
      <c r="A127" s="160" t="s">
        <v>102</v>
      </c>
      <c r="C127" s="172"/>
      <c r="D127" s="182"/>
      <c r="E127" s="172"/>
      <c r="F127" s="174"/>
      <c r="G127" s="172"/>
      <c r="H127" s="182"/>
      <c r="I127" s="172">
        <f>SUM(C127:H127)</f>
        <v>0</v>
      </c>
      <c r="J127" s="182"/>
      <c r="K127" s="172"/>
      <c r="N127" s="175"/>
    </row>
    <row r="128" spans="1:20" hidden="1">
      <c r="A128" s="160" t="s">
        <v>103</v>
      </c>
      <c r="C128" s="172"/>
      <c r="D128" s="182"/>
      <c r="E128" s="172"/>
      <c r="F128" s="174"/>
      <c r="G128" s="172"/>
      <c r="H128" s="182"/>
      <c r="I128" s="172">
        <f>SUM(C128:H128)</f>
        <v>0</v>
      </c>
      <c r="J128" s="182"/>
      <c r="K128" s="172"/>
      <c r="N128" s="175"/>
    </row>
    <row r="129" spans="1:14" hidden="1">
      <c r="A129" s="160" t="s">
        <v>104</v>
      </c>
      <c r="C129" s="172"/>
      <c r="D129" s="182"/>
      <c r="E129" s="172"/>
      <c r="F129" s="174"/>
      <c r="G129" s="172"/>
      <c r="H129" s="182"/>
      <c r="I129" s="172">
        <f>SUM(C129:H129)</f>
        <v>0</v>
      </c>
      <c r="J129" s="182"/>
      <c r="K129" s="172"/>
      <c r="N129" s="175"/>
    </row>
    <row r="130" spans="1:14" ht="16.5" customHeight="1">
      <c r="A130" s="185" t="s">
        <v>105</v>
      </c>
      <c r="C130" s="195">
        <f>SUM('Summary Assumptions'!F51:I51)+SUM('Summary Assumptions'!F52:I52)+SUM('Summary Assumptions'!F60:I60)+SUM('Summary Assumptions'!F68:I68)</f>
        <v>0</v>
      </c>
      <c r="D130" s="182"/>
      <c r="E130" s="195">
        <f>SUM('Summary Assumptions'!J51:M51)+SUM('Summary Assumptions'!J52:M52)+SUM('Summary Assumptions'!J60:M60)+SUM('Summary Assumptions'!I68:L68)</f>
        <v>0</v>
      </c>
      <c r="F130" s="180"/>
      <c r="G130" s="195">
        <f>SUM('Summary Assumptions'!N51:Q51)+SUM('Summary Assumptions'!N52:Q52)+SUM('Summary Assumptions'!N60:Q60)+SUM('Summary Assumptions'!N68:Q68)</f>
        <v>0</v>
      </c>
      <c r="H130" s="182"/>
      <c r="I130" s="195">
        <f>+G130+E130+C130</f>
        <v>0</v>
      </c>
      <c r="J130" s="182"/>
      <c r="K130" s="195">
        <f>+I39</f>
        <v>0</v>
      </c>
      <c r="N130" s="175"/>
    </row>
    <row r="131" spans="1:14" ht="16.5" customHeight="1">
      <c r="C131" s="195"/>
      <c r="D131" s="182"/>
      <c r="E131" s="195"/>
      <c r="F131" s="180"/>
      <c r="G131" s="195"/>
      <c r="H131" s="182"/>
      <c r="I131" s="195"/>
      <c r="J131" s="182"/>
      <c r="K131" s="195"/>
      <c r="N131" s="175"/>
    </row>
    <row r="132" spans="1:14" ht="16.5" customHeight="1">
      <c r="A132" s="159" t="s">
        <v>106</v>
      </c>
      <c r="C132" s="179">
        <f>SUM(C117-C130)</f>
        <v>0</v>
      </c>
      <c r="D132" s="186"/>
      <c r="E132" s="179">
        <f>SUM(E117-E130)</f>
        <v>0</v>
      </c>
      <c r="F132" s="180"/>
      <c r="G132" s="179">
        <f>SUM(G117-G130)</f>
        <v>0</v>
      </c>
      <c r="H132" s="186"/>
      <c r="I132" s="179">
        <f>SUM(I117-I130)</f>
        <v>0</v>
      </c>
      <c r="J132" s="265" t="e">
        <f>+I132/I117</f>
        <v>#DIV/0!</v>
      </c>
      <c r="K132" s="179">
        <f>SUM(K117-K130)</f>
        <v>0</v>
      </c>
      <c r="N132" s="175"/>
    </row>
    <row r="133" spans="1:14">
      <c r="C133" s="181"/>
      <c r="D133" s="186"/>
      <c r="E133" s="181"/>
      <c r="F133" s="181"/>
      <c r="G133" s="181"/>
      <c r="H133" s="186"/>
      <c r="I133" s="181"/>
      <c r="J133" s="266"/>
      <c r="K133" s="181"/>
      <c r="L133" s="160"/>
      <c r="N133" s="175"/>
    </row>
    <row r="134" spans="1:14">
      <c r="A134" s="159" t="s">
        <v>107</v>
      </c>
      <c r="C134" s="183"/>
      <c r="D134" s="183"/>
      <c r="E134" s="183"/>
      <c r="F134" s="184"/>
      <c r="G134" s="183"/>
      <c r="H134" s="183"/>
      <c r="I134" s="183"/>
      <c r="J134" s="183"/>
      <c r="K134" s="183"/>
      <c r="N134" s="175"/>
    </row>
    <row r="135" spans="1:14">
      <c r="A135" s="165" t="s">
        <v>108</v>
      </c>
      <c r="C135" s="172"/>
      <c r="D135" s="173"/>
      <c r="E135" s="172"/>
      <c r="F135" s="174"/>
      <c r="G135" s="172"/>
      <c r="H135" s="173"/>
      <c r="I135" s="172"/>
      <c r="J135" s="267"/>
      <c r="K135" s="172"/>
      <c r="N135" s="175"/>
    </row>
    <row r="136" spans="1:14" hidden="1">
      <c r="A136" s="165"/>
      <c r="B136" s="160" t="s">
        <v>109</v>
      </c>
      <c r="C136" s="172"/>
      <c r="D136" s="182"/>
      <c r="E136" s="172"/>
      <c r="F136" s="174"/>
      <c r="G136" s="172"/>
      <c r="H136" s="182"/>
      <c r="I136" s="172">
        <f t="shared" ref="I136:I143" si="4">SUM(C136:H136)</f>
        <v>0</v>
      </c>
      <c r="J136" s="268"/>
      <c r="K136" s="172">
        <v>0</v>
      </c>
      <c r="N136" s="175"/>
    </row>
    <row r="137" spans="1:14" hidden="1">
      <c r="A137" s="165"/>
      <c r="B137" s="160" t="s">
        <v>101</v>
      </c>
      <c r="C137" s="172"/>
      <c r="D137" s="182"/>
      <c r="E137" s="172"/>
      <c r="F137" s="174"/>
      <c r="G137" s="172"/>
      <c r="H137" s="182"/>
      <c r="I137" s="172">
        <f t="shared" si="4"/>
        <v>0</v>
      </c>
      <c r="J137" s="268"/>
      <c r="K137" s="172">
        <v>0</v>
      </c>
      <c r="N137" s="175"/>
    </row>
    <row r="138" spans="1:14" hidden="1">
      <c r="A138" s="165"/>
      <c r="B138" s="160" t="s">
        <v>110</v>
      </c>
      <c r="C138" s="172"/>
      <c r="D138" s="182"/>
      <c r="E138" s="172"/>
      <c r="F138" s="174"/>
      <c r="G138" s="172"/>
      <c r="H138" s="182"/>
      <c r="I138" s="172">
        <f t="shared" si="4"/>
        <v>0</v>
      </c>
      <c r="J138" s="268"/>
      <c r="K138" s="172">
        <v>0</v>
      </c>
      <c r="N138" s="175"/>
    </row>
    <row r="139" spans="1:14" hidden="1">
      <c r="A139" s="165"/>
      <c r="B139" s="160" t="s">
        <v>111</v>
      </c>
      <c r="C139" s="172"/>
      <c r="D139" s="182"/>
      <c r="E139" s="172"/>
      <c r="F139" s="174"/>
      <c r="G139" s="172"/>
      <c r="H139" s="182"/>
      <c r="I139" s="172">
        <f t="shared" si="4"/>
        <v>0</v>
      </c>
      <c r="J139" s="268"/>
      <c r="K139" s="172"/>
      <c r="N139" s="175"/>
    </row>
    <row r="140" spans="1:14" hidden="1">
      <c r="A140" s="165"/>
      <c r="B140" s="160" t="s">
        <v>112</v>
      </c>
      <c r="C140" s="172"/>
      <c r="D140" s="182"/>
      <c r="E140" s="172"/>
      <c r="F140" s="174"/>
      <c r="G140" s="172"/>
      <c r="H140" s="182"/>
      <c r="I140" s="172">
        <f t="shared" si="4"/>
        <v>0</v>
      </c>
      <c r="J140" s="268"/>
      <c r="K140" s="172"/>
      <c r="N140" s="175"/>
    </row>
    <row r="141" spans="1:14" hidden="1">
      <c r="A141" s="165"/>
      <c r="B141" s="160" t="s">
        <v>113</v>
      </c>
      <c r="C141" s="172"/>
      <c r="D141" s="182"/>
      <c r="E141" s="172"/>
      <c r="F141" s="174"/>
      <c r="G141" s="172"/>
      <c r="H141" s="182"/>
      <c r="I141" s="172">
        <f t="shared" si="4"/>
        <v>0</v>
      </c>
      <c r="J141" s="268"/>
      <c r="K141" s="172"/>
      <c r="N141" s="175"/>
    </row>
    <row r="142" spans="1:14" hidden="1">
      <c r="A142" s="165"/>
      <c r="B142" s="160" t="s">
        <v>114</v>
      </c>
      <c r="C142" s="172"/>
      <c r="D142" s="182"/>
      <c r="E142" s="172"/>
      <c r="F142" s="174"/>
      <c r="G142" s="172"/>
      <c r="H142" s="182"/>
      <c r="I142" s="172">
        <f t="shared" si="4"/>
        <v>0</v>
      </c>
      <c r="J142" s="268"/>
      <c r="K142" s="172"/>
      <c r="N142" s="175"/>
    </row>
    <row r="143" spans="1:14" hidden="1">
      <c r="A143" s="165"/>
      <c r="B143" s="160" t="s">
        <v>115</v>
      </c>
      <c r="C143" s="172"/>
      <c r="D143" s="182"/>
      <c r="E143" s="172"/>
      <c r="F143" s="174"/>
      <c r="G143" s="172"/>
      <c r="H143" s="182"/>
      <c r="I143" s="172">
        <f t="shared" si="4"/>
        <v>0</v>
      </c>
      <c r="J143" s="268"/>
      <c r="K143" s="172"/>
      <c r="N143" s="175"/>
    </row>
    <row r="144" spans="1:14" ht="13.5" customHeight="1">
      <c r="C144" s="187">
        <f>SUM('Overhead Assumptions'!C55:F55)</f>
        <v>0</v>
      </c>
      <c r="D144" s="182"/>
      <c r="E144" s="187">
        <f>SUM('Overhead Assumptions'!G55:J55)</f>
        <v>0</v>
      </c>
      <c r="F144" s="188"/>
      <c r="G144" s="187">
        <f>SUM('Overhead Assumptions'!K55:N55)</f>
        <v>0</v>
      </c>
      <c r="H144" s="182"/>
      <c r="I144" s="187">
        <f>+G144+E144+C144</f>
        <v>0</v>
      </c>
      <c r="J144" s="268"/>
      <c r="K144" s="187">
        <f>+I53</f>
        <v>0</v>
      </c>
      <c r="N144" s="175"/>
    </row>
    <row r="145" spans="1:14">
      <c r="A145" s="165" t="s">
        <v>116</v>
      </c>
      <c r="C145" s="172"/>
      <c r="D145" s="182"/>
      <c r="E145" s="172"/>
      <c r="F145" s="174"/>
      <c r="G145" s="172"/>
      <c r="H145" s="182"/>
      <c r="I145" s="172"/>
      <c r="J145" s="268"/>
      <c r="K145" s="172"/>
      <c r="N145" s="175"/>
    </row>
    <row r="146" spans="1:14" hidden="1">
      <c r="A146" s="165"/>
      <c r="B146" s="160" t="s">
        <v>117</v>
      </c>
      <c r="C146" s="172"/>
      <c r="D146" s="182"/>
      <c r="E146" s="172"/>
      <c r="F146" s="174"/>
      <c r="G146" s="172"/>
      <c r="H146" s="182"/>
      <c r="I146" s="172">
        <f>SUM(C146:H146)</f>
        <v>0</v>
      </c>
      <c r="J146" s="268"/>
      <c r="K146" s="172"/>
      <c r="N146" s="175"/>
    </row>
    <row r="147" spans="1:14" hidden="1">
      <c r="A147" s="165"/>
      <c r="B147" s="160" t="s">
        <v>118</v>
      </c>
      <c r="C147" s="172"/>
      <c r="D147" s="182"/>
      <c r="E147" s="172"/>
      <c r="F147" s="174"/>
      <c r="G147" s="172"/>
      <c r="H147" s="182"/>
      <c r="I147" s="172">
        <f>SUM(C147:H147)</f>
        <v>0</v>
      </c>
      <c r="J147" s="268"/>
      <c r="K147" s="172"/>
      <c r="N147" s="175"/>
    </row>
    <row r="148" spans="1:14" hidden="1">
      <c r="A148" s="165"/>
      <c r="B148" s="160" t="s">
        <v>119</v>
      </c>
      <c r="C148" s="172"/>
      <c r="D148" s="182"/>
      <c r="E148" s="172"/>
      <c r="F148" s="174"/>
      <c r="G148" s="172"/>
      <c r="H148" s="182"/>
      <c r="I148" s="172">
        <f>SUM(C148:H148)</f>
        <v>0</v>
      </c>
      <c r="J148" s="268"/>
      <c r="K148" s="172"/>
      <c r="N148" s="175"/>
    </row>
    <row r="149" spans="1:14" hidden="1">
      <c r="A149" s="165"/>
      <c r="B149" s="160" t="s">
        <v>120</v>
      </c>
      <c r="C149" s="172"/>
      <c r="D149" s="182"/>
      <c r="E149" s="172"/>
      <c r="F149" s="174"/>
      <c r="G149" s="172"/>
      <c r="H149" s="182"/>
      <c r="I149" s="172">
        <f>SUM(C149:H149)</f>
        <v>0</v>
      </c>
      <c r="J149" s="268"/>
      <c r="K149" s="172"/>
      <c r="N149" s="175"/>
    </row>
    <row r="150" spans="1:14" hidden="1">
      <c r="A150" s="165"/>
      <c r="B150" s="160" t="s">
        <v>121</v>
      </c>
      <c r="C150" s="172"/>
      <c r="D150" s="182"/>
      <c r="E150" s="172"/>
      <c r="F150" s="174"/>
      <c r="G150" s="172"/>
      <c r="H150" s="182"/>
      <c r="I150" s="172">
        <f>SUM(C150:H150)</f>
        <v>0</v>
      </c>
      <c r="J150" s="268"/>
      <c r="K150" s="172">
        <v>0</v>
      </c>
      <c r="N150" s="175"/>
    </row>
    <row r="151" spans="1:14">
      <c r="C151" s="187">
        <f>SUM('Overhead Assumptions'!C82:F82)</f>
        <v>0</v>
      </c>
      <c r="D151" s="182"/>
      <c r="E151" s="187">
        <f>SUM('Overhead Assumptions'!G82:J82)</f>
        <v>0</v>
      </c>
      <c r="F151" s="188"/>
      <c r="G151" s="187">
        <f>SUM('Overhead Assumptions'!K82:N82)</f>
        <v>0</v>
      </c>
      <c r="H151" s="182"/>
      <c r="I151" s="187">
        <f>+G151+E151+C151</f>
        <v>0</v>
      </c>
      <c r="J151" s="268"/>
      <c r="K151" s="187">
        <f>SUM(K145:K150)</f>
        <v>0</v>
      </c>
      <c r="N151" s="175"/>
    </row>
    <row r="152" spans="1:14">
      <c r="A152" s="165" t="s">
        <v>122</v>
      </c>
      <c r="C152" s="172"/>
      <c r="D152" s="182"/>
      <c r="E152" s="172"/>
      <c r="F152" s="174"/>
      <c r="G152" s="172"/>
      <c r="H152" s="182"/>
      <c r="I152" s="172"/>
      <c r="J152" s="268"/>
      <c r="K152" s="172"/>
      <c r="N152" s="175"/>
    </row>
    <row r="153" spans="1:14" hidden="1">
      <c r="A153" s="165"/>
      <c r="B153" s="160" t="s">
        <v>123</v>
      </c>
      <c r="C153" s="172"/>
      <c r="D153" s="182"/>
      <c r="E153" s="172"/>
      <c r="F153" s="174"/>
      <c r="G153" s="172"/>
      <c r="H153" s="182"/>
      <c r="I153" s="172">
        <f t="shared" ref="I153:I158" si="5">SUM(C153:H153)</f>
        <v>0</v>
      </c>
      <c r="J153" s="268"/>
      <c r="K153" s="172"/>
      <c r="N153" s="175"/>
    </row>
    <row r="154" spans="1:14" hidden="1">
      <c r="A154" s="165"/>
      <c r="B154" s="160" t="s">
        <v>124</v>
      </c>
      <c r="C154" s="172"/>
      <c r="D154" s="182"/>
      <c r="E154" s="172"/>
      <c r="F154" s="174"/>
      <c r="G154" s="172"/>
      <c r="H154" s="182"/>
      <c r="I154" s="172">
        <f t="shared" si="5"/>
        <v>0</v>
      </c>
      <c r="J154" s="268"/>
      <c r="K154" s="172"/>
      <c r="N154" s="175"/>
    </row>
    <row r="155" spans="1:14" hidden="1">
      <c r="A155" s="165"/>
      <c r="B155" s="160" t="s">
        <v>125</v>
      </c>
      <c r="C155" s="172"/>
      <c r="D155" s="182"/>
      <c r="E155" s="172"/>
      <c r="F155" s="174"/>
      <c r="G155" s="172"/>
      <c r="H155" s="182"/>
      <c r="I155" s="172">
        <f t="shared" si="5"/>
        <v>0</v>
      </c>
      <c r="J155" s="268"/>
      <c r="K155" s="172"/>
      <c r="N155" s="175"/>
    </row>
    <row r="156" spans="1:14" hidden="1">
      <c r="A156" s="165"/>
      <c r="B156" s="160" t="s">
        <v>126</v>
      </c>
      <c r="C156" s="172"/>
      <c r="D156" s="182"/>
      <c r="E156" s="172"/>
      <c r="F156" s="174"/>
      <c r="G156" s="172"/>
      <c r="H156" s="182"/>
      <c r="I156" s="172">
        <f t="shared" si="5"/>
        <v>0</v>
      </c>
      <c r="J156" s="268"/>
      <c r="K156" s="172"/>
      <c r="N156" s="175"/>
    </row>
    <row r="157" spans="1:14" hidden="1">
      <c r="A157" s="165"/>
      <c r="B157" s="160" t="s">
        <v>127</v>
      </c>
      <c r="C157" s="172"/>
      <c r="D157" s="182"/>
      <c r="E157" s="172"/>
      <c r="F157" s="174"/>
      <c r="G157" s="172"/>
      <c r="H157" s="182"/>
      <c r="I157" s="172">
        <f t="shared" si="5"/>
        <v>0</v>
      </c>
      <c r="J157" s="268"/>
      <c r="K157" s="172"/>
      <c r="N157" s="175"/>
    </row>
    <row r="158" spans="1:14" hidden="1">
      <c r="A158" s="165"/>
      <c r="B158" s="160" t="s">
        <v>128</v>
      </c>
      <c r="C158" s="172"/>
      <c r="D158" s="182"/>
      <c r="E158" s="172"/>
      <c r="F158" s="174"/>
      <c r="G158" s="172"/>
      <c r="H158" s="182"/>
      <c r="I158" s="172">
        <f t="shared" si="5"/>
        <v>0</v>
      </c>
      <c r="J158" s="268"/>
      <c r="K158" s="172"/>
      <c r="N158" s="175"/>
    </row>
    <row r="159" spans="1:14" hidden="1">
      <c r="A159" s="165"/>
      <c r="B159" s="160" t="s">
        <v>129</v>
      </c>
      <c r="C159" s="172"/>
      <c r="D159" s="182"/>
      <c r="E159" s="172"/>
      <c r="F159" s="174"/>
      <c r="G159" s="172"/>
      <c r="H159" s="182"/>
      <c r="I159" s="172">
        <f>SUM(C159:H159)</f>
        <v>0</v>
      </c>
      <c r="J159" s="268"/>
      <c r="K159" s="172"/>
      <c r="N159" s="175"/>
    </row>
    <row r="160" spans="1:14" hidden="1">
      <c r="B160" s="160" t="s">
        <v>130</v>
      </c>
      <c r="C160" s="172"/>
      <c r="D160" s="182"/>
      <c r="E160" s="172"/>
      <c r="F160" s="174"/>
      <c r="G160" s="172"/>
      <c r="H160" s="182"/>
      <c r="I160" s="172">
        <f>SUM(C160:H160)</f>
        <v>0</v>
      </c>
      <c r="J160" s="268"/>
      <c r="K160" s="172"/>
      <c r="N160" s="175"/>
    </row>
    <row r="161" spans="1:14">
      <c r="C161" s="187">
        <f>SUM('Overhead Assumptions'!C92:F92)</f>
        <v>0</v>
      </c>
      <c r="D161" s="182"/>
      <c r="E161" s="187">
        <f>SUM('Overhead Assumptions'!G92:J92)</f>
        <v>0</v>
      </c>
      <c r="F161" s="188"/>
      <c r="G161" s="187">
        <f>SUM('Overhead Assumptions'!K92:N92)</f>
        <v>0</v>
      </c>
      <c r="H161" s="182"/>
      <c r="I161" s="187">
        <f>+G161+E161+C161</f>
        <v>0</v>
      </c>
      <c r="J161" s="268"/>
      <c r="K161" s="187">
        <f>+I70</f>
        <v>0</v>
      </c>
      <c r="N161" s="175"/>
    </row>
    <row r="162" spans="1:14">
      <c r="A162" s="165" t="s">
        <v>131</v>
      </c>
      <c r="C162" s="172"/>
      <c r="D162" s="182"/>
      <c r="E162" s="172"/>
      <c r="F162" s="174"/>
      <c r="G162" s="172"/>
      <c r="H162" s="182"/>
      <c r="I162" s="172"/>
      <c r="J162" s="268"/>
      <c r="K162" s="172"/>
      <c r="N162" s="175"/>
    </row>
    <row r="163" spans="1:14" hidden="1">
      <c r="A163" s="165"/>
      <c r="B163" s="160" t="s">
        <v>132</v>
      </c>
      <c r="C163" s="172"/>
      <c r="D163" s="182"/>
      <c r="E163" s="172"/>
      <c r="F163" s="174"/>
      <c r="G163" s="172"/>
      <c r="H163" s="182"/>
      <c r="I163" s="172">
        <f>SUM(C163:H163)</f>
        <v>0</v>
      </c>
      <c r="J163" s="268"/>
      <c r="K163" s="172"/>
      <c r="N163" s="175"/>
    </row>
    <row r="164" spans="1:14" hidden="1">
      <c r="A164" s="165"/>
      <c r="B164" s="160" t="s">
        <v>133</v>
      </c>
      <c r="C164" s="172"/>
      <c r="D164" s="182"/>
      <c r="E164" s="172"/>
      <c r="F164" s="174"/>
      <c r="G164" s="172"/>
      <c r="H164" s="182"/>
      <c r="I164" s="172">
        <f>SUM(C164:H164)</f>
        <v>0</v>
      </c>
      <c r="J164" s="268"/>
      <c r="K164" s="172"/>
      <c r="N164" s="175"/>
    </row>
    <row r="165" spans="1:14" hidden="1">
      <c r="A165" s="165"/>
      <c r="B165" s="160" t="s">
        <v>134</v>
      </c>
      <c r="C165" s="172"/>
      <c r="D165" s="182"/>
      <c r="E165" s="172"/>
      <c r="F165" s="174"/>
      <c r="G165" s="172"/>
      <c r="H165" s="182"/>
      <c r="I165" s="172">
        <f>SUM(C165:H165)</f>
        <v>0</v>
      </c>
      <c r="J165" s="268"/>
      <c r="K165" s="172"/>
      <c r="N165" s="175"/>
    </row>
    <row r="166" spans="1:14" hidden="1">
      <c r="A166" s="165"/>
      <c r="B166" s="160" t="s">
        <v>135</v>
      </c>
      <c r="C166" s="172"/>
      <c r="D166" s="182"/>
      <c r="E166" s="172"/>
      <c r="F166" s="174"/>
      <c r="G166" s="172"/>
      <c r="H166" s="182"/>
      <c r="I166" s="172">
        <f>SUM(C166:H166)</f>
        <v>0</v>
      </c>
      <c r="J166" s="268"/>
      <c r="K166" s="172"/>
      <c r="N166" s="175"/>
    </row>
    <row r="167" spans="1:14" hidden="1">
      <c r="A167" s="165"/>
      <c r="B167" s="160" t="s">
        <v>136</v>
      </c>
      <c r="C167" s="172"/>
      <c r="D167" s="182"/>
      <c r="E167" s="172"/>
      <c r="F167" s="174"/>
      <c r="G167" s="172"/>
      <c r="H167" s="182"/>
      <c r="I167" s="172">
        <f>SUM(C167:H167)</f>
        <v>0</v>
      </c>
      <c r="J167" s="268"/>
      <c r="K167" s="172">
        <v>0</v>
      </c>
      <c r="N167" s="175"/>
    </row>
    <row r="168" spans="1:14">
      <c r="C168" s="187">
        <f>SUM('Overhead Assumptions'!C101:F101)</f>
        <v>0</v>
      </c>
      <c r="D168" s="182"/>
      <c r="E168" s="187">
        <f>SUM('Overhead Assumptions'!G101:J101)</f>
        <v>0</v>
      </c>
      <c r="F168" s="188"/>
      <c r="G168" s="187">
        <f>SUM('Overhead Assumptions'!K101:N101)</f>
        <v>0</v>
      </c>
      <c r="H168" s="182"/>
      <c r="I168" s="187">
        <f>+G168+E168+C168</f>
        <v>0</v>
      </c>
      <c r="J168" s="268"/>
      <c r="K168" s="187">
        <f>+I77</f>
        <v>0</v>
      </c>
      <c r="N168" s="175"/>
    </row>
    <row r="169" spans="1:14">
      <c r="C169" s="172"/>
      <c r="D169" s="182"/>
      <c r="E169" s="172"/>
      <c r="F169" s="174"/>
      <c r="G169" s="172"/>
      <c r="H169" s="182"/>
      <c r="I169" s="172"/>
      <c r="J169" s="268"/>
      <c r="K169" s="172"/>
      <c r="N169" s="175"/>
    </row>
    <row r="170" spans="1:14" ht="15.75" customHeight="1">
      <c r="A170" s="159" t="s">
        <v>137</v>
      </c>
      <c r="C170" s="189">
        <f>C144+C151+C161+C168</f>
        <v>0</v>
      </c>
      <c r="D170" s="182"/>
      <c r="E170" s="189">
        <f>E144+E151+E161+E168</f>
        <v>0</v>
      </c>
      <c r="F170" s="190"/>
      <c r="G170" s="189">
        <f>G144+G151+G161+G168</f>
        <v>0</v>
      </c>
      <c r="H170" s="182"/>
      <c r="I170" s="187">
        <f>+G170+E170+C170</f>
        <v>0</v>
      </c>
      <c r="J170" s="269" t="e">
        <f>+I170/I117</f>
        <v>#DIV/0!</v>
      </c>
      <c r="K170" s="189">
        <f>K144+K151+K161+K168</f>
        <v>0</v>
      </c>
      <c r="N170" s="175"/>
    </row>
    <row r="171" spans="1:14">
      <c r="C171" s="172"/>
      <c r="D171" s="182"/>
      <c r="E171" s="172"/>
      <c r="F171" s="174"/>
      <c r="G171" s="172"/>
      <c r="H171" s="182"/>
      <c r="I171" s="172"/>
      <c r="J171" s="268"/>
      <c r="K171" s="172"/>
      <c r="N171" s="175"/>
    </row>
    <row r="172" spans="1:14">
      <c r="A172" s="159" t="s">
        <v>138</v>
      </c>
      <c r="C172" s="191">
        <f>C132-C170</f>
        <v>0</v>
      </c>
      <c r="D172" s="182"/>
      <c r="E172" s="191">
        <f>E132-E170</f>
        <v>0</v>
      </c>
      <c r="F172" s="184"/>
      <c r="G172" s="191">
        <f>G132-G170</f>
        <v>0</v>
      </c>
      <c r="H172" s="182"/>
      <c r="I172" s="191">
        <f>I132-I170</f>
        <v>0</v>
      </c>
      <c r="J172" s="269" t="e">
        <f>+I172/I117</f>
        <v>#DIV/0!</v>
      </c>
      <c r="K172" s="191">
        <f>K132-K170</f>
        <v>0</v>
      </c>
    </row>
    <row r="173" spans="1:14">
      <c r="C173" s="172"/>
      <c r="D173" s="182"/>
      <c r="E173" s="172"/>
      <c r="F173" s="174"/>
      <c r="G173" s="172"/>
      <c r="H173" s="182"/>
      <c r="I173" s="172"/>
      <c r="J173" s="182"/>
      <c r="K173" s="172"/>
    </row>
    <row r="174" spans="1:14">
      <c r="A174" s="160" t="s">
        <v>139</v>
      </c>
      <c r="C174" s="187"/>
      <c r="D174" s="182"/>
      <c r="E174" s="187"/>
      <c r="F174" s="174"/>
      <c r="G174" s="187"/>
      <c r="H174" s="182"/>
      <c r="I174" s="187">
        <f>SUM(C174:H174)</f>
        <v>0</v>
      </c>
      <c r="J174" s="182"/>
      <c r="K174" s="187"/>
    </row>
    <row r="175" spans="1:14">
      <c r="C175" s="172"/>
      <c r="D175" s="182"/>
      <c r="E175" s="172"/>
      <c r="F175" s="174"/>
      <c r="G175" s="172"/>
      <c r="H175" s="182"/>
      <c r="I175" s="172"/>
      <c r="J175" s="182"/>
      <c r="K175" s="172"/>
    </row>
    <row r="176" spans="1:14">
      <c r="A176" s="160" t="s">
        <v>140</v>
      </c>
      <c r="C176" s="187">
        <v>0</v>
      </c>
      <c r="D176" s="187"/>
      <c r="E176" s="187">
        <v>0</v>
      </c>
      <c r="F176" s="187"/>
      <c r="G176" s="187">
        <v>0</v>
      </c>
      <c r="H176" s="182"/>
      <c r="I176" s="187">
        <v>0</v>
      </c>
      <c r="J176" s="182"/>
      <c r="K176" s="187">
        <f>+I85</f>
        <v>0</v>
      </c>
    </row>
    <row r="177" spans="1:11">
      <c r="C177" s="172"/>
      <c r="D177" s="182"/>
      <c r="E177" s="172"/>
      <c r="F177" s="174"/>
      <c r="G177" s="172"/>
      <c r="H177" s="182"/>
      <c r="I177" s="172"/>
      <c r="J177" s="182"/>
      <c r="K177" s="172"/>
    </row>
    <row r="178" spans="1:11">
      <c r="A178" s="160" t="s">
        <v>141</v>
      </c>
      <c r="C178" s="187"/>
      <c r="D178" s="182"/>
      <c r="E178" s="187">
        <v>0</v>
      </c>
      <c r="F178" s="188"/>
      <c r="G178" s="187">
        <v>0</v>
      </c>
      <c r="H178" s="182"/>
      <c r="I178" s="187">
        <f>SUM(C178:E178)</f>
        <v>0</v>
      </c>
      <c r="J178" s="182"/>
      <c r="K178" s="187"/>
    </row>
    <row r="179" spans="1:11">
      <c r="C179" s="172"/>
      <c r="D179" s="182"/>
      <c r="E179" s="172"/>
      <c r="F179" s="174"/>
      <c r="G179" s="172"/>
      <c r="H179" s="182"/>
      <c r="I179" s="172"/>
      <c r="J179" s="182"/>
      <c r="K179" s="172"/>
    </row>
    <row r="180" spans="1:11" ht="13.5" thickBot="1">
      <c r="A180" s="160" t="s">
        <v>142</v>
      </c>
      <c r="C180" s="192">
        <f>C172-C176-C178-C174</f>
        <v>0</v>
      </c>
      <c r="D180" s="182"/>
      <c r="E180" s="192">
        <f>E172-E176-E178</f>
        <v>0</v>
      </c>
      <c r="F180" s="174"/>
      <c r="G180" s="192">
        <f>G172-G176-G178</f>
        <v>0</v>
      </c>
      <c r="H180" s="182"/>
      <c r="I180" s="192">
        <f>I172-I176-I178-I174</f>
        <v>0</v>
      </c>
      <c r="J180" s="182"/>
      <c r="K180" s="192">
        <f>K172-K176-K178-K174</f>
        <v>0</v>
      </c>
    </row>
    <row r="181" spans="1:11" ht="13.5" thickTop="1"/>
  </sheetData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U97"/>
  <sheetViews>
    <sheetView zoomScale="75" zoomScaleNormal="75" workbookViewId="0">
      <selection activeCell="F74" sqref="F74"/>
    </sheetView>
  </sheetViews>
  <sheetFormatPr defaultColWidth="11.875" defaultRowHeight="12.75"/>
  <cols>
    <col min="1" max="3" width="11.875" style="273" customWidth="1"/>
    <col min="4" max="4" width="11.875" style="274" customWidth="1"/>
    <col min="5" max="5" width="8.125" style="273" bestFit="1" customWidth="1"/>
    <col min="6" max="6" width="11.875" style="274" customWidth="1"/>
    <col min="7" max="7" width="11.875" style="275" customWidth="1"/>
    <col min="8" max="8" width="11.875" style="274" customWidth="1"/>
    <col min="9" max="9" width="11.875" style="273" customWidth="1"/>
    <col min="10" max="10" width="11.875" style="274" customWidth="1"/>
    <col min="11" max="11" width="11.875" style="273" customWidth="1"/>
    <col min="12" max="13" width="11.875" style="274" customWidth="1"/>
    <col min="14" max="16384" width="11.875" style="273"/>
  </cols>
  <sheetData>
    <row r="9" spans="1:15">
      <c r="A9" s="272"/>
      <c r="B9" s="272"/>
    </row>
    <row r="10" spans="1:15">
      <c r="A10" s="276" t="s">
        <v>236</v>
      </c>
      <c r="B10" s="276"/>
    </row>
    <row r="11" spans="1:15">
      <c r="A11" s="272" t="s">
        <v>251</v>
      </c>
      <c r="B11" s="272"/>
    </row>
    <row r="12" spans="1:15" s="278" customFormat="1">
      <c r="A12" s="277"/>
      <c r="B12" s="277"/>
      <c r="D12" s="274"/>
      <c r="F12" s="274"/>
      <c r="G12" s="275"/>
      <c r="H12" s="274"/>
      <c r="J12" s="274"/>
      <c r="L12" s="274"/>
      <c r="M12" s="274"/>
    </row>
    <row r="13" spans="1:15" s="278" customFormat="1" ht="15">
      <c r="A13" s="270" t="s">
        <v>252</v>
      </c>
      <c r="B13" s="270"/>
      <c r="C13" s="271" t="s">
        <v>45</v>
      </c>
      <c r="D13" s="271" t="s">
        <v>46</v>
      </c>
      <c r="E13" s="271" t="s">
        <v>47</v>
      </c>
      <c r="F13" s="271" t="s">
        <v>48</v>
      </c>
      <c r="G13" s="271" t="s">
        <v>49</v>
      </c>
      <c r="H13" s="271" t="s">
        <v>50</v>
      </c>
      <c r="I13" s="271" t="s">
        <v>51</v>
      </c>
      <c r="J13" s="271" t="s">
        <v>52</v>
      </c>
      <c r="K13" s="271" t="s">
        <v>53</v>
      </c>
      <c r="L13" s="271" t="s">
        <v>54</v>
      </c>
      <c r="M13" s="271" t="s">
        <v>55</v>
      </c>
      <c r="N13" s="271" t="s">
        <v>56</v>
      </c>
    </row>
    <row r="14" spans="1:15" ht="15">
      <c r="A14" s="279"/>
      <c r="B14" s="279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15" spans="1:15" ht="15">
      <c r="A15" s="270" t="s">
        <v>222</v>
      </c>
      <c r="B15" s="27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</row>
    <row r="16" spans="1:15" ht="15">
      <c r="A16" s="279" t="s">
        <v>248</v>
      </c>
      <c r="B16" s="279"/>
      <c r="C16" s="280">
        <f>+'Fixed Assets'!B17</f>
        <v>0</v>
      </c>
      <c r="D16" s="280">
        <f>+'Fixed Assets'!C17</f>
        <v>0</v>
      </c>
      <c r="E16" s="280">
        <f>+'Fixed Assets'!D17</f>
        <v>0</v>
      </c>
      <c r="F16" s="280">
        <f>+'Fixed Assets'!E17</f>
        <v>0</v>
      </c>
      <c r="G16" s="280">
        <f>+'Fixed Assets'!F17</f>
        <v>0</v>
      </c>
      <c r="H16" s="280">
        <f>+'Fixed Assets'!G17</f>
        <v>0</v>
      </c>
      <c r="I16" s="280">
        <f>+'Fixed Assets'!H17</f>
        <v>0</v>
      </c>
      <c r="J16" s="280">
        <f>+'Fixed Assets'!I17</f>
        <v>0</v>
      </c>
      <c r="K16" s="280">
        <f>+'Fixed Assets'!J17</f>
        <v>0</v>
      </c>
      <c r="L16" s="280">
        <f>+'Fixed Assets'!K17</f>
        <v>0</v>
      </c>
      <c r="M16" s="280">
        <f>+'Fixed Assets'!L17</f>
        <v>0</v>
      </c>
      <c r="N16" s="280">
        <f>+'Fixed Assets'!M17</f>
        <v>0</v>
      </c>
      <c r="O16" s="281"/>
    </row>
    <row r="17" spans="1:21" ht="15">
      <c r="A17" s="279"/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1"/>
      <c r="Q17" s="282"/>
      <c r="R17" s="282"/>
      <c r="S17" s="282"/>
      <c r="T17" s="282"/>
      <c r="U17" s="282"/>
    </row>
    <row r="18" spans="1:21" ht="15.75" thickBot="1">
      <c r="A18" s="279"/>
      <c r="B18" s="279"/>
      <c r="C18" s="283">
        <f>SUM(C16:C17)</f>
        <v>0</v>
      </c>
      <c r="D18" s="283">
        <f t="shared" ref="D18:N18" si="0">SUM(D16:D17)</f>
        <v>0</v>
      </c>
      <c r="E18" s="283">
        <f t="shared" si="0"/>
        <v>0</v>
      </c>
      <c r="F18" s="283">
        <f t="shared" si="0"/>
        <v>0</v>
      </c>
      <c r="G18" s="283">
        <f t="shared" si="0"/>
        <v>0</v>
      </c>
      <c r="H18" s="283">
        <f t="shared" si="0"/>
        <v>0</v>
      </c>
      <c r="I18" s="283">
        <f t="shared" si="0"/>
        <v>0</v>
      </c>
      <c r="J18" s="283">
        <f t="shared" si="0"/>
        <v>0</v>
      </c>
      <c r="K18" s="283">
        <f t="shared" si="0"/>
        <v>0</v>
      </c>
      <c r="L18" s="283">
        <f t="shared" si="0"/>
        <v>0</v>
      </c>
      <c r="M18" s="283">
        <f t="shared" si="0"/>
        <v>0</v>
      </c>
      <c r="N18" s="283">
        <f t="shared" si="0"/>
        <v>0</v>
      </c>
      <c r="O18" s="281"/>
      <c r="Q18" s="284"/>
      <c r="S18" s="285"/>
      <c r="T18" s="285"/>
      <c r="U18" s="285"/>
    </row>
    <row r="19" spans="1:21" ht="15.75" thickTop="1">
      <c r="A19" s="279"/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1"/>
      <c r="Q19" s="284"/>
      <c r="S19" s="285"/>
      <c r="T19" s="285"/>
      <c r="U19" s="285"/>
    </row>
    <row r="20" spans="1:21" ht="15">
      <c r="A20" s="270" t="s">
        <v>237</v>
      </c>
      <c r="B20" s="27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1"/>
      <c r="Q20" s="284"/>
      <c r="S20" s="285"/>
      <c r="T20" s="285"/>
      <c r="U20" s="285"/>
    </row>
    <row r="21" spans="1:21" ht="15">
      <c r="A21" s="279" t="s">
        <v>187</v>
      </c>
      <c r="B21" s="279"/>
      <c r="C21" s="280">
        <f>+'Trade Debtors'!C42</f>
        <v>0</v>
      </c>
      <c r="D21" s="280">
        <f>+'Trade Debtors'!D42</f>
        <v>0</v>
      </c>
      <c r="E21" s="280">
        <f>+'Trade Debtors'!E42</f>
        <v>0</v>
      </c>
      <c r="F21" s="280">
        <f>+'Trade Debtors'!F42</f>
        <v>0</v>
      </c>
      <c r="G21" s="280">
        <f>+'Trade Debtors'!G42</f>
        <v>0</v>
      </c>
      <c r="H21" s="280">
        <f>+'Trade Debtors'!H42</f>
        <v>0</v>
      </c>
      <c r="I21" s="280">
        <f>+'Trade Debtors'!I42</f>
        <v>0</v>
      </c>
      <c r="J21" s="280">
        <f>+'Trade Debtors'!J42</f>
        <v>0</v>
      </c>
      <c r="K21" s="280">
        <f>+'Trade Debtors'!K42</f>
        <v>0</v>
      </c>
      <c r="L21" s="280">
        <f>+'Trade Debtors'!L42</f>
        <v>0</v>
      </c>
      <c r="M21" s="280">
        <f>+'Trade Debtors'!M42</f>
        <v>0</v>
      </c>
      <c r="N21" s="280">
        <f>+'Trade Debtors'!N42</f>
        <v>0</v>
      </c>
      <c r="O21" s="281"/>
      <c r="Q21" s="284"/>
      <c r="S21" s="285"/>
      <c r="T21" s="285"/>
      <c r="U21" s="285"/>
    </row>
    <row r="22" spans="1:21" ht="15">
      <c r="A22" s="279" t="s">
        <v>238</v>
      </c>
      <c r="B22" s="279"/>
      <c r="C22" s="280">
        <f>+Cash!B20</f>
        <v>0</v>
      </c>
      <c r="D22" s="280">
        <f>+Cash!C20</f>
        <v>0</v>
      </c>
      <c r="E22" s="280">
        <f>+Cash!D20</f>
        <v>0</v>
      </c>
      <c r="F22" s="280">
        <f>+Cash!E20</f>
        <v>0</v>
      </c>
      <c r="G22" s="280">
        <f>+Cash!F20</f>
        <v>0</v>
      </c>
      <c r="H22" s="280">
        <f>+Cash!G20</f>
        <v>0</v>
      </c>
      <c r="I22" s="280">
        <f>+Cash!H20</f>
        <v>0</v>
      </c>
      <c r="J22" s="280">
        <f>+Cash!I20</f>
        <v>0</v>
      </c>
      <c r="K22" s="280">
        <f>+Cash!J20</f>
        <v>0</v>
      </c>
      <c r="L22" s="280">
        <f>+Cash!K20</f>
        <v>0</v>
      </c>
      <c r="M22" s="280">
        <f>+Cash!L20</f>
        <v>0</v>
      </c>
      <c r="N22" s="280">
        <f>+Cash!M20</f>
        <v>0</v>
      </c>
      <c r="O22" s="281"/>
    </row>
    <row r="23" spans="1:21" ht="15">
      <c r="A23" s="279"/>
      <c r="B23" s="279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1"/>
    </row>
    <row r="24" spans="1:21" ht="15.75" thickBot="1">
      <c r="A24" s="279"/>
      <c r="B24" s="279"/>
      <c r="C24" s="283">
        <f>SUM(C21:C23)</f>
        <v>0</v>
      </c>
      <c r="D24" s="283">
        <f>SUM(D21:D23)</f>
        <v>0</v>
      </c>
      <c r="E24" s="283">
        <f t="shared" ref="E24:N24" si="1">SUM(E21:E23)</f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81"/>
    </row>
    <row r="25" spans="1:21" ht="15.75" thickTop="1">
      <c r="A25" s="279"/>
      <c r="B25" s="279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1"/>
    </row>
    <row r="26" spans="1:21" ht="15">
      <c r="A26" s="270" t="s">
        <v>239</v>
      </c>
      <c r="B26" s="27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1"/>
    </row>
    <row r="27" spans="1:21" ht="15">
      <c r="A27" s="279" t="s">
        <v>209</v>
      </c>
      <c r="B27" s="279"/>
      <c r="C27" s="280">
        <f>+VAT!B15</f>
        <v>0</v>
      </c>
      <c r="D27" s="280">
        <f>+VAT!C15</f>
        <v>0</v>
      </c>
      <c r="E27" s="280">
        <f>+VAT!D15</f>
        <v>0</v>
      </c>
      <c r="F27" s="280">
        <f>+VAT!E15</f>
        <v>0</v>
      </c>
      <c r="G27" s="280">
        <f>+VAT!F15</f>
        <v>0</v>
      </c>
      <c r="H27" s="280">
        <f>+VAT!G15</f>
        <v>0</v>
      </c>
      <c r="I27" s="280">
        <f>+VAT!H15</f>
        <v>0</v>
      </c>
      <c r="J27" s="280">
        <f>+VAT!I15</f>
        <v>0</v>
      </c>
      <c r="K27" s="280">
        <f>+VAT!J15</f>
        <v>0</v>
      </c>
      <c r="L27" s="280">
        <f>+VAT!K15</f>
        <v>0</v>
      </c>
      <c r="M27" s="280">
        <f>+VAT!L15</f>
        <v>0</v>
      </c>
      <c r="N27" s="280">
        <f>+VAT!M15</f>
        <v>0</v>
      </c>
      <c r="O27" s="281"/>
    </row>
    <row r="28" spans="1:21" ht="15">
      <c r="A28" s="279" t="s">
        <v>240</v>
      </c>
      <c r="B28" s="279"/>
      <c r="C28" s="280">
        <v>0</v>
      </c>
      <c r="D28" s="280">
        <f t="shared" ref="D28:M28" si="2">C28</f>
        <v>0</v>
      </c>
      <c r="E28" s="280">
        <f t="shared" si="2"/>
        <v>0</v>
      </c>
      <c r="F28" s="280">
        <f t="shared" si="2"/>
        <v>0</v>
      </c>
      <c r="G28" s="280">
        <f t="shared" si="2"/>
        <v>0</v>
      </c>
      <c r="H28" s="280">
        <f t="shared" si="2"/>
        <v>0</v>
      </c>
      <c r="I28" s="280">
        <f t="shared" si="2"/>
        <v>0</v>
      </c>
      <c r="J28" s="280">
        <f t="shared" si="2"/>
        <v>0</v>
      </c>
      <c r="K28" s="280">
        <f t="shared" si="2"/>
        <v>0</v>
      </c>
      <c r="L28" s="280">
        <f t="shared" si="2"/>
        <v>0</v>
      </c>
      <c r="M28" s="280">
        <f t="shared" si="2"/>
        <v>0</v>
      </c>
      <c r="N28" s="280">
        <v>0</v>
      </c>
      <c r="O28" s="281"/>
    </row>
    <row r="29" spans="1:21" ht="15">
      <c r="A29" s="279" t="s">
        <v>189</v>
      </c>
      <c r="B29" s="279"/>
      <c r="C29" s="280">
        <f>-'Trade Creditors'!C29</f>
        <v>0</v>
      </c>
      <c r="D29" s="280">
        <f>-'Trade Creditors'!D29</f>
        <v>0</v>
      </c>
      <c r="E29" s="280">
        <f>-'Trade Creditors'!E29</f>
        <v>0</v>
      </c>
      <c r="F29" s="280">
        <f>-'Trade Creditors'!F29</f>
        <v>0</v>
      </c>
      <c r="G29" s="280">
        <f>-'Trade Creditors'!G29</f>
        <v>0</v>
      </c>
      <c r="H29" s="280">
        <f>-'Trade Creditors'!H29</f>
        <v>0</v>
      </c>
      <c r="I29" s="280">
        <f>-'Trade Creditors'!I29</f>
        <v>0</v>
      </c>
      <c r="J29" s="280">
        <f>-'Trade Creditors'!J29</f>
        <v>0</v>
      </c>
      <c r="K29" s="280">
        <f>-'Trade Creditors'!K29</f>
        <v>0</v>
      </c>
      <c r="L29" s="280">
        <f>-'Trade Creditors'!L29</f>
        <v>0</v>
      </c>
      <c r="M29" s="280">
        <f>-'Trade Creditors'!M29</f>
        <v>0</v>
      </c>
      <c r="N29" s="280">
        <f>-'Trade Creditors'!N29</f>
        <v>0</v>
      </c>
      <c r="O29" s="281"/>
    </row>
    <row r="30" spans="1:21" ht="15.75" thickBot="1">
      <c r="A30" s="279"/>
      <c r="B30" s="279"/>
      <c r="C30" s="283">
        <f t="shared" ref="C30:N30" si="3">SUM(C27:C29)</f>
        <v>0</v>
      </c>
      <c r="D30" s="283">
        <f t="shared" si="3"/>
        <v>0</v>
      </c>
      <c r="E30" s="283">
        <f t="shared" si="3"/>
        <v>0</v>
      </c>
      <c r="F30" s="283">
        <f t="shared" si="3"/>
        <v>0</v>
      </c>
      <c r="G30" s="283">
        <f t="shared" si="3"/>
        <v>0</v>
      </c>
      <c r="H30" s="283">
        <f t="shared" si="3"/>
        <v>0</v>
      </c>
      <c r="I30" s="283">
        <f t="shared" si="3"/>
        <v>0</v>
      </c>
      <c r="J30" s="283">
        <f t="shared" si="3"/>
        <v>0</v>
      </c>
      <c r="K30" s="283">
        <f t="shared" si="3"/>
        <v>0</v>
      </c>
      <c r="L30" s="283">
        <f t="shared" si="3"/>
        <v>0</v>
      </c>
      <c r="M30" s="283">
        <f t="shared" si="3"/>
        <v>0</v>
      </c>
      <c r="N30" s="283">
        <f t="shared" si="3"/>
        <v>0</v>
      </c>
      <c r="O30" s="281"/>
    </row>
    <row r="31" spans="1:21" ht="15.75" thickTop="1">
      <c r="A31" s="279"/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1"/>
    </row>
    <row r="32" spans="1:21" ht="16.5" customHeight="1">
      <c r="A32" s="270" t="s">
        <v>241</v>
      </c>
      <c r="B32" s="270"/>
      <c r="C32" s="280">
        <f t="shared" ref="C32:N32" si="4">C24+C30</f>
        <v>0</v>
      </c>
      <c r="D32" s="280">
        <f t="shared" si="4"/>
        <v>0</v>
      </c>
      <c r="E32" s="280">
        <f t="shared" si="4"/>
        <v>0</v>
      </c>
      <c r="F32" s="280">
        <f t="shared" si="4"/>
        <v>0</v>
      </c>
      <c r="G32" s="280">
        <f t="shared" si="4"/>
        <v>0</v>
      </c>
      <c r="H32" s="280">
        <f t="shared" si="4"/>
        <v>0</v>
      </c>
      <c r="I32" s="280">
        <f t="shared" si="4"/>
        <v>0</v>
      </c>
      <c r="J32" s="280">
        <f t="shared" si="4"/>
        <v>0</v>
      </c>
      <c r="K32" s="280">
        <f t="shared" si="4"/>
        <v>0</v>
      </c>
      <c r="L32" s="280">
        <f t="shared" si="4"/>
        <v>0</v>
      </c>
      <c r="M32" s="280">
        <f t="shared" si="4"/>
        <v>0</v>
      </c>
      <c r="N32" s="280">
        <f t="shared" si="4"/>
        <v>0</v>
      </c>
      <c r="O32" s="281"/>
    </row>
    <row r="33" spans="1:15" ht="16.5" customHeight="1">
      <c r="A33" s="279" t="s">
        <v>242</v>
      </c>
      <c r="B33" s="279"/>
      <c r="C33" s="280">
        <f>C18</f>
        <v>0</v>
      </c>
      <c r="D33" s="280">
        <f t="shared" ref="D33:N33" si="5">D18</f>
        <v>0</v>
      </c>
      <c r="E33" s="280">
        <f>E18</f>
        <v>0</v>
      </c>
      <c r="F33" s="280">
        <f t="shared" si="5"/>
        <v>0</v>
      </c>
      <c r="G33" s="280">
        <f t="shared" si="5"/>
        <v>0</v>
      </c>
      <c r="H33" s="280">
        <f t="shared" si="5"/>
        <v>0</v>
      </c>
      <c r="I33" s="280">
        <f t="shared" si="5"/>
        <v>0</v>
      </c>
      <c r="J33" s="280">
        <f t="shared" si="5"/>
        <v>0</v>
      </c>
      <c r="K33" s="280">
        <f t="shared" si="5"/>
        <v>0</v>
      </c>
      <c r="L33" s="280">
        <f t="shared" si="5"/>
        <v>0</v>
      </c>
      <c r="M33" s="280">
        <f t="shared" si="5"/>
        <v>0</v>
      </c>
      <c r="N33" s="280">
        <f t="shared" si="5"/>
        <v>0</v>
      </c>
      <c r="O33" s="281"/>
    </row>
    <row r="34" spans="1:15" ht="16.5" customHeight="1">
      <c r="A34" s="279"/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1"/>
    </row>
    <row r="35" spans="1:15" ht="15.75" thickBot="1">
      <c r="A35" s="279" t="s">
        <v>247</v>
      </c>
      <c r="B35" s="279"/>
      <c r="C35" s="283">
        <f>SUM(C32:C34)</f>
        <v>0</v>
      </c>
      <c r="D35" s="283">
        <f t="shared" ref="D35:N35" si="6">SUM(D32:D34)</f>
        <v>0</v>
      </c>
      <c r="E35" s="283">
        <f>SUM(E32:E34)</f>
        <v>0</v>
      </c>
      <c r="F35" s="283">
        <f t="shared" si="6"/>
        <v>0</v>
      </c>
      <c r="G35" s="283">
        <f t="shared" si="6"/>
        <v>0</v>
      </c>
      <c r="H35" s="283">
        <f t="shared" si="6"/>
        <v>0</v>
      </c>
      <c r="I35" s="283">
        <f t="shared" si="6"/>
        <v>0</v>
      </c>
      <c r="J35" s="283">
        <f t="shared" si="6"/>
        <v>0</v>
      </c>
      <c r="K35" s="283">
        <f t="shared" si="6"/>
        <v>0</v>
      </c>
      <c r="L35" s="283">
        <f t="shared" si="6"/>
        <v>0</v>
      </c>
      <c r="M35" s="283">
        <f t="shared" si="6"/>
        <v>0</v>
      </c>
      <c r="N35" s="283">
        <f t="shared" si="6"/>
        <v>0</v>
      </c>
      <c r="O35" s="281"/>
    </row>
    <row r="36" spans="1:15" ht="15.75" thickTop="1">
      <c r="A36" s="279"/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1"/>
    </row>
    <row r="37" spans="1:15" ht="15">
      <c r="A37" s="270" t="s">
        <v>243</v>
      </c>
      <c r="B37" s="27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1"/>
    </row>
    <row r="38" spans="1:15" ht="15">
      <c r="A38" s="279" t="s">
        <v>244</v>
      </c>
      <c r="B38" s="279"/>
      <c r="C38" s="280">
        <f>SUM([2]OB!C41)</f>
        <v>0</v>
      </c>
      <c r="D38" s="280">
        <f>C38</f>
        <v>0</v>
      </c>
      <c r="E38" s="280">
        <f t="shared" ref="E38:N39" si="7">D38</f>
        <v>0</v>
      </c>
      <c r="F38" s="280">
        <f t="shared" si="7"/>
        <v>0</v>
      </c>
      <c r="G38" s="280">
        <f t="shared" si="7"/>
        <v>0</v>
      </c>
      <c r="H38" s="280">
        <f t="shared" si="7"/>
        <v>0</v>
      </c>
      <c r="I38" s="280">
        <f t="shared" si="7"/>
        <v>0</v>
      </c>
      <c r="J38" s="280">
        <f t="shared" si="7"/>
        <v>0</v>
      </c>
      <c r="K38" s="280">
        <f t="shared" si="7"/>
        <v>0</v>
      </c>
      <c r="L38" s="280">
        <f t="shared" si="7"/>
        <v>0</v>
      </c>
      <c r="M38" s="280">
        <f t="shared" si="7"/>
        <v>0</v>
      </c>
      <c r="N38" s="280">
        <f t="shared" si="7"/>
        <v>0</v>
      </c>
      <c r="O38" s="281"/>
    </row>
    <row r="39" spans="1:15" ht="15">
      <c r="A39" s="279" t="s">
        <v>245</v>
      </c>
      <c r="B39" s="279"/>
      <c r="C39" s="280">
        <f>SUM([2]OB!C42)</f>
        <v>0</v>
      </c>
      <c r="D39" s="280">
        <f>C39</f>
        <v>0</v>
      </c>
      <c r="E39" s="280">
        <f t="shared" si="7"/>
        <v>0</v>
      </c>
      <c r="F39" s="280">
        <f t="shared" si="7"/>
        <v>0</v>
      </c>
      <c r="G39" s="280">
        <f t="shared" si="7"/>
        <v>0</v>
      </c>
      <c r="H39" s="280">
        <f t="shared" si="7"/>
        <v>0</v>
      </c>
      <c r="I39" s="280">
        <f t="shared" si="7"/>
        <v>0</v>
      </c>
      <c r="J39" s="280">
        <f t="shared" si="7"/>
        <v>0</v>
      </c>
      <c r="K39" s="280">
        <f t="shared" si="7"/>
        <v>0</v>
      </c>
      <c r="L39" s="280">
        <f t="shared" si="7"/>
        <v>0</v>
      </c>
      <c r="M39" s="280">
        <f t="shared" si="7"/>
        <v>0</v>
      </c>
      <c r="N39" s="280">
        <f t="shared" si="7"/>
        <v>0</v>
      </c>
      <c r="O39" s="281"/>
    </row>
    <row r="40" spans="1:15" ht="15">
      <c r="A40" s="279" t="s">
        <v>246</v>
      </c>
      <c r="B40" s="279"/>
      <c r="C40" s="280">
        <f>+'Summary Assumptions'!F42</f>
        <v>0</v>
      </c>
      <c r="D40" s="280">
        <f>+'Summary Assumptions'!G42</f>
        <v>0</v>
      </c>
      <c r="E40" s="280">
        <f>+'Summary Assumptions'!H42</f>
        <v>0</v>
      </c>
      <c r="F40" s="280">
        <f>+'Summary Assumptions'!I42</f>
        <v>0</v>
      </c>
      <c r="G40" s="280">
        <f>+'Summary Assumptions'!J42</f>
        <v>0</v>
      </c>
      <c r="H40" s="280">
        <f>+'Summary Assumptions'!K42</f>
        <v>0</v>
      </c>
      <c r="I40" s="280">
        <f>+'Summary Assumptions'!L42</f>
        <v>0</v>
      </c>
      <c r="J40" s="280">
        <f>+'Summary Assumptions'!M42</f>
        <v>0</v>
      </c>
      <c r="K40" s="280">
        <f>+'Summary Assumptions'!N42</f>
        <v>0</v>
      </c>
      <c r="L40" s="280">
        <f>+'Summary Assumptions'!O42</f>
        <v>0</v>
      </c>
      <c r="M40" s="280">
        <f>+'Summary Assumptions'!P42</f>
        <v>0</v>
      </c>
      <c r="N40" s="280">
        <f>+'Summary Assumptions'!Q42</f>
        <v>0</v>
      </c>
      <c r="O40" s="281"/>
    </row>
    <row r="41" spans="1:15" ht="15">
      <c r="A41" s="279"/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1"/>
    </row>
    <row r="42" spans="1:15" ht="15.75" thickBot="1">
      <c r="A42" s="279"/>
      <c r="B42" s="279"/>
      <c r="C42" s="283">
        <f>SUM(C38:C41)</f>
        <v>0</v>
      </c>
      <c r="D42" s="283">
        <f t="shared" ref="D42:N42" si="8">SUM(D38:D41)</f>
        <v>0</v>
      </c>
      <c r="E42" s="283">
        <f>SUM(E38:E41)</f>
        <v>0</v>
      </c>
      <c r="F42" s="283">
        <f t="shared" si="8"/>
        <v>0</v>
      </c>
      <c r="G42" s="283">
        <f t="shared" si="8"/>
        <v>0</v>
      </c>
      <c r="H42" s="283">
        <f t="shared" si="8"/>
        <v>0</v>
      </c>
      <c r="I42" s="283">
        <f t="shared" si="8"/>
        <v>0</v>
      </c>
      <c r="J42" s="283">
        <f t="shared" si="8"/>
        <v>0</v>
      </c>
      <c r="K42" s="283">
        <f t="shared" si="8"/>
        <v>0</v>
      </c>
      <c r="L42" s="283">
        <f t="shared" si="8"/>
        <v>0</v>
      </c>
      <c r="M42" s="283">
        <f t="shared" si="8"/>
        <v>0</v>
      </c>
      <c r="N42" s="283">
        <f t="shared" si="8"/>
        <v>0</v>
      </c>
      <c r="O42" s="281"/>
    </row>
    <row r="43" spans="1:15" ht="13.5" thickTop="1">
      <c r="A43" s="286"/>
      <c r="B43" s="286"/>
      <c r="C43" s="287"/>
      <c r="D43" s="288"/>
      <c r="E43" s="289"/>
      <c r="F43" s="288"/>
      <c r="G43" s="288"/>
      <c r="H43" s="288"/>
      <c r="I43" s="289"/>
      <c r="J43" s="288"/>
      <c r="K43" s="290"/>
      <c r="L43" s="288"/>
      <c r="O43" s="281"/>
    </row>
    <row r="44" spans="1:15">
      <c r="A44" s="286"/>
      <c r="B44" s="286"/>
      <c r="C44" s="287"/>
      <c r="D44" s="288"/>
      <c r="E44" s="289"/>
      <c r="F44" s="288"/>
      <c r="G44" s="288"/>
      <c r="H44" s="288"/>
      <c r="I44" s="289"/>
      <c r="J44" s="288"/>
      <c r="K44" s="290"/>
      <c r="L44" s="288"/>
      <c r="O44" s="281"/>
    </row>
    <row r="45" spans="1:15">
      <c r="A45" s="286"/>
      <c r="B45" s="286"/>
      <c r="C45" s="309">
        <f>+C42-C35</f>
        <v>0</v>
      </c>
      <c r="D45" s="309">
        <f t="shared" ref="D45:N45" si="9">+D42-D35</f>
        <v>0</v>
      </c>
      <c r="E45" s="309">
        <f>+E42-E35</f>
        <v>0</v>
      </c>
      <c r="F45" s="309">
        <f t="shared" si="9"/>
        <v>0</v>
      </c>
      <c r="G45" s="309">
        <f t="shared" si="9"/>
        <v>0</v>
      </c>
      <c r="H45" s="309">
        <f t="shared" si="9"/>
        <v>0</v>
      </c>
      <c r="I45" s="309">
        <f t="shared" si="9"/>
        <v>0</v>
      </c>
      <c r="J45" s="309">
        <f t="shared" si="9"/>
        <v>0</v>
      </c>
      <c r="K45" s="309">
        <f t="shared" si="9"/>
        <v>0</v>
      </c>
      <c r="L45" s="309">
        <f t="shared" si="9"/>
        <v>0</v>
      </c>
      <c r="M45" s="309">
        <f t="shared" si="9"/>
        <v>0</v>
      </c>
      <c r="N45" s="309">
        <f t="shared" si="9"/>
        <v>0</v>
      </c>
      <c r="O45" s="281"/>
    </row>
    <row r="46" spans="1:15" ht="13.5" customHeight="1">
      <c r="A46" s="287"/>
      <c r="B46" s="287"/>
      <c r="C46" s="287"/>
      <c r="D46" s="291"/>
      <c r="E46" s="289"/>
      <c r="F46" s="291"/>
      <c r="G46" s="291"/>
      <c r="H46" s="291"/>
      <c r="I46" s="289"/>
      <c r="J46" s="291"/>
      <c r="K46" s="290"/>
      <c r="L46" s="291"/>
      <c r="O46" s="281"/>
    </row>
    <row r="47" spans="1:15">
      <c r="A47" s="286"/>
      <c r="B47" s="286"/>
      <c r="C47" s="287"/>
      <c r="D47" s="288"/>
      <c r="E47" s="289"/>
      <c r="F47" s="288"/>
      <c r="G47" s="288"/>
      <c r="H47" s="288"/>
      <c r="I47" s="289"/>
      <c r="J47" s="288"/>
      <c r="K47" s="290"/>
      <c r="L47" s="288"/>
      <c r="O47" s="281"/>
    </row>
    <row r="48" spans="1:15" hidden="1">
      <c r="A48" s="286"/>
      <c r="B48" s="286"/>
      <c r="C48" s="287"/>
      <c r="D48" s="288"/>
      <c r="E48" s="289"/>
      <c r="F48" s="288"/>
      <c r="G48" s="288"/>
      <c r="H48" s="288"/>
      <c r="I48" s="289"/>
      <c r="J48" s="288"/>
      <c r="K48" s="290"/>
      <c r="L48" s="288"/>
      <c r="O48" s="281"/>
    </row>
    <row r="49" spans="1:15" hidden="1">
      <c r="A49" s="286"/>
      <c r="B49" s="286"/>
      <c r="C49" s="287"/>
      <c r="D49" s="288"/>
      <c r="E49" s="289"/>
      <c r="F49" s="288"/>
      <c r="G49" s="288"/>
      <c r="H49" s="288"/>
      <c r="I49" s="289"/>
      <c r="J49" s="288"/>
      <c r="K49" s="290"/>
      <c r="L49" s="288"/>
      <c r="O49" s="281"/>
    </row>
    <row r="50" spans="1:15" hidden="1">
      <c r="A50" s="286"/>
      <c r="B50" s="286"/>
      <c r="C50" s="287"/>
      <c r="D50" s="288"/>
      <c r="E50" s="289"/>
      <c r="F50" s="288"/>
      <c r="G50" s="288"/>
      <c r="H50" s="288"/>
      <c r="I50" s="289"/>
      <c r="J50" s="288"/>
      <c r="K50" s="290"/>
      <c r="L50" s="288"/>
      <c r="O50" s="281"/>
    </row>
    <row r="51" spans="1:15" hidden="1">
      <c r="A51" s="286"/>
      <c r="B51" s="286"/>
      <c r="C51" s="287"/>
      <c r="D51" s="288"/>
      <c r="E51" s="289"/>
      <c r="F51" s="288"/>
      <c r="G51" s="288"/>
      <c r="H51" s="288"/>
      <c r="I51" s="289"/>
      <c r="J51" s="288"/>
      <c r="K51" s="290"/>
      <c r="L51" s="288"/>
      <c r="O51" s="281"/>
    </row>
    <row r="52" spans="1:15" hidden="1">
      <c r="A52" s="286"/>
      <c r="B52" s="286"/>
      <c r="C52" s="287"/>
      <c r="D52" s="288"/>
      <c r="E52" s="289"/>
      <c r="F52" s="288"/>
      <c r="G52" s="288"/>
      <c r="H52" s="288"/>
      <c r="I52" s="289"/>
      <c r="J52" s="288"/>
      <c r="K52" s="290"/>
      <c r="L52" s="288"/>
      <c r="O52" s="281"/>
    </row>
    <row r="61" spans="1:15">
      <c r="A61" s="272"/>
      <c r="B61" s="272"/>
    </row>
    <row r="62" spans="1:15">
      <c r="A62" s="276" t="s">
        <v>236</v>
      </c>
      <c r="B62" s="276"/>
    </row>
    <row r="63" spans="1:15">
      <c r="A63" s="272" t="s">
        <v>258</v>
      </c>
      <c r="B63" s="272"/>
    </row>
    <row r="64" spans="1:15" s="278" customFormat="1">
      <c r="A64" s="277"/>
      <c r="B64" s="277"/>
      <c r="D64" s="274"/>
      <c r="F64" s="274"/>
      <c r="G64" s="275"/>
      <c r="H64" s="274"/>
      <c r="J64" s="274"/>
      <c r="L64" s="274"/>
      <c r="M64" s="274"/>
    </row>
    <row r="65" spans="1:21" s="278" customFormat="1" ht="15">
      <c r="A65" s="270" t="s">
        <v>259</v>
      </c>
      <c r="B65" s="270"/>
      <c r="C65" s="271" t="s">
        <v>197</v>
      </c>
      <c r="D65" s="271" t="s">
        <v>198</v>
      </c>
      <c r="E65" s="271" t="s">
        <v>199</v>
      </c>
      <c r="F65" s="271" t="s">
        <v>200</v>
      </c>
      <c r="G65" s="271" t="s">
        <v>201</v>
      </c>
      <c r="H65" s="271" t="s">
        <v>202</v>
      </c>
      <c r="I65" s="271" t="s">
        <v>203</v>
      </c>
      <c r="J65" s="271" t="s">
        <v>204</v>
      </c>
      <c r="K65" s="271" t="s">
        <v>205</v>
      </c>
      <c r="L65" s="271" t="s">
        <v>206</v>
      </c>
      <c r="M65" s="271" t="s">
        <v>207</v>
      </c>
      <c r="N65" s="271" t="s">
        <v>208</v>
      </c>
    </row>
    <row r="66" spans="1:21" ht="15">
      <c r="A66" s="279"/>
      <c r="B66" s="279"/>
      <c r="C66" s="280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</row>
    <row r="67" spans="1:21" ht="15">
      <c r="A67" s="270" t="s">
        <v>222</v>
      </c>
      <c r="B67" s="270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</row>
    <row r="68" spans="1:21" ht="15">
      <c r="A68" s="279" t="s">
        <v>248</v>
      </c>
      <c r="B68" s="279"/>
      <c r="C68" s="280">
        <f>+'Fixed Assets'!B36</f>
        <v>0</v>
      </c>
      <c r="D68" s="280">
        <f>+'Fixed Assets'!C36</f>
        <v>0</v>
      </c>
      <c r="E68" s="280">
        <f>+'Fixed Assets'!D36</f>
        <v>0</v>
      </c>
      <c r="F68" s="280">
        <f>+'Fixed Assets'!E36</f>
        <v>0</v>
      </c>
      <c r="G68" s="280">
        <f>+'Fixed Assets'!F36</f>
        <v>0</v>
      </c>
      <c r="H68" s="280">
        <f>+'Fixed Assets'!G36</f>
        <v>0</v>
      </c>
      <c r="I68" s="280">
        <f>+'Fixed Assets'!H36</f>
        <v>0</v>
      </c>
      <c r="J68" s="280">
        <f>+'Fixed Assets'!I36</f>
        <v>0</v>
      </c>
      <c r="K68" s="280">
        <f>+'Fixed Assets'!J36</f>
        <v>0</v>
      </c>
      <c r="L68" s="280">
        <f>+'Fixed Assets'!K36</f>
        <v>0</v>
      </c>
      <c r="M68" s="280">
        <f>+'Fixed Assets'!L36</f>
        <v>0</v>
      </c>
      <c r="N68" s="280">
        <f>+'Fixed Assets'!M36</f>
        <v>0</v>
      </c>
      <c r="O68" s="281"/>
    </row>
    <row r="69" spans="1:21" ht="15">
      <c r="A69" s="279"/>
      <c r="B69" s="279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1"/>
      <c r="Q69" s="282"/>
      <c r="R69" s="282"/>
      <c r="S69" s="282"/>
      <c r="T69" s="282"/>
      <c r="U69" s="282"/>
    </row>
    <row r="70" spans="1:21" ht="15.75" thickBot="1">
      <c r="A70" s="279"/>
      <c r="B70" s="279"/>
      <c r="C70" s="283">
        <f>SUM(C68:C69)</f>
        <v>0</v>
      </c>
      <c r="D70" s="283">
        <f t="shared" ref="D70:N70" si="10">SUM(D68:D69)</f>
        <v>0</v>
      </c>
      <c r="E70" s="283">
        <f t="shared" si="10"/>
        <v>0</v>
      </c>
      <c r="F70" s="283">
        <f t="shared" si="10"/>
        <v>0</v>
      </c>
      <c r="G70" s="283">
        <f t="shared" si="10"/>
        <v>0</v>
      </c>
      <c r="H70" s="283">
        <f t="shared" si="10"/>
        <v>0</v>
      </c>
      <c r="I70" s="283">
        <f t="shared" si="10"/>
        <v>0</v>
      </c>
      <c r="J70" s="283">
        <f t="shared" si="10"/>
        <v>0</v>
      </c>
      <c r="K70" s="283">
        <f t="shared" si="10"/>
        <v>0</v>
      </c>
      <c r="L70" s="283">
        <f t="shared" si="10"/>
        <v>0</v>
      </c>
      <c r="M70" s="283">
        <f t="shared" si="10"/>
        <v>0</v>
      </c>
      <c r="N70" s="283">
        <f t="shared" si="10"/>
        <v>0</v>
      </c>
      <c r="O70" s="281"/>
      <c r="Q70" s="284"/>
      <c r="S70" s="285"/>
      <c r="T70" s="285"/>
      <c r="U70" s="285"/>
    </row>
    <row r="71" spans="1:21" ht="15.75" thickTop="1">
      <c r="A71" s="279"/>
      <c r="B71" s="279"/>
      <c r="C71" s="280"/>
      <c r="D71" s="280"/>
      <c r="E71" s="280"/>
      <c r="F71" s="280"/>
      <c r="G71" s="280"/>
      <c r="H71" s="280"/>
      <c r="I71" s="280"/>
      <c r="J71" s="280"/>
      <c r="K71" s="280"/>
      <c r="L71" s="280"/>
      <c r="M71" s="280"/>
      <c r="N71" s="280"/>
      <c r="O71" s="281"/>
      <c r="Q71" s="284"/>
      <c r="S71" s="285"/>
      <c r="T71" s="285"/>
      <c r="U71" s="285"/>
    </row>
    <row r="72" spans="1:21" ht="15">
      <c r="A72" s="270" t="s">
        <v>237</v>
      </c>
      <c r="B72" s="270"/>
      <c r="C72" s="280"/>
      <c r="D72" s="280"/>
      <c r="E72" s="280"/>
      <c r="F72" s="280"/>
      <c r="G72" s="280"/>
      <c r="H72" s="280"/>
      <c r="I72" s="280"/>
      <c r="J72" s="280"/>
      <c r="K72" s="280"/>
      <c r="L72" s="280"/>
      <c r="M72" s="280"/>
      <c r="N72" s="280"/>
      <c r="O72" s="281"/>
      <c r="Q72" s="284"/>
      <c r="S72" s="285"/>
      <c r="T72" s="285"/>
      <c r="U72" s="285"/>
    </row>
    <row r="73" spans="1:21" ht="15">
      <c r="A73" s="279" t="s">
        <v>187</v>
      </c>
      <c r="B73" s="279"/>
      <c r="C73" s="280">
        <f>+'Trade Debtors'!C87</f>
        <v>0</v>
      </c>
      <c r="D73" s="280">
        <f>+'Trade Debtors'!D87</f>
        <v>0</v>
      </c>
      <c r="E73" s="280">
        <f>+'Trade Debtors'!E87</f>
        <v>0</v>
      </c>
      <c r="F73" s="280">
        <f>+'Trade Debtors'!F87</f>
        <v>0</v>
      </c>
      <c r="G73" s="280">
        <f>+'Trade Debtors'!G87</f>
        <v>0</v>
      </c>
      <c r="H73" s="280">
        <f>+'Trade Debtors'!H87</f>
        <v>0</v>
      </c>
      <c r="I73" s="280">
        <f>+'Trade Debtors'!I87</f>
        <v>0</v>
      </c>
      <c r="J73" s="280">
        <f>+'Trade Debtors'!J87</f>
        <v>0</v>
      </c>
      <c r="K73" s="280">
        <f>+'Trade Debtors'!K87</f>
        <v>0</v>
      </c>
      <c r="L73" s="280">
        <f>+'Trade Debtors'!L87</f>
        <v>0</v>
      </c>
      <c r="M73" s="280">
        <f>+'Trade Debtors'!M87</f>
        <v>0</v>
      </c>
      <c r="N73" s="280">
        <f>+'Trade Debtors'!N87</f>
        <v>0</v>
      </c>
      <c r="O73" s="281"/>
      <c r="Q73" s="284"/>
      <c r="S73" s="285"/>
      <c r="T73" s="285"/>
      <c r="U73" s="285"/>
    </row>
    <row r="74" spans="1:21" ht="15">
      <c r="A74" s="279" t="s">
        <v>238</v>
      </c>
      <c r="B74" s="279"/>
      <c r="C74" s="280">
        <f>+Cash!B43</f>
        <v>0</v>
      </c>
      <c r="D74" s="280">
        <f>+Cash!C43</f>
        <v>0</v>
      </c>
      <c r="E74" s="280">
        <f>+Cash!D43</f>
        <v>0</v>
      </c>
      <c r="F74" s="280">
        <f>+Cash!E43</f>
        <v>0</v>
      </c>
      <c r="G74" s="280">
        <f>+Cash!F43</f>
        <v>0</v>
      </c>
      <c r="H74" s="280">
        <f>+Cash!G43</f>
        <v>0</v>
      </c>
      <c r="I74" s="280">
        <f>+Cash!H43</f>
        <v>0</v>
      </c>
      <c r="J74" s="280">
        <f>+Cash!I43</f>
        <v>0</v>
      </c>
      <c r="K74" s="280">
        <f>+Cash!J43</f>
        <v>0</v>
      </c>
      <c r="L74" s="280">
        <f>+Cash!K43</f>
        <v>0</v>
      </c>
      <c r="M74" s="280">
        <f>+Cash!L43</f>
        <v>0</v>
      </c>
      <c r="N74" s="280">
        <f>+Cash!M43</f>
        <v>0</v>
      </c>
      <c r="O74" s="281"/>
    </row>
    <row r="75" spans="1:21" ht="15">
      <c r="A75" s="279"/>
      <c r="B75" s="279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1"/>
    </row>
    <row r="76" spans="1:21" ht="15.75" thickBot="1">
      <c r="A76" s="279"/>
      <c r="B76" s="279"/>
      <c r="C76" s="283">
        <f>SUM(C73:C75)</f>
        <v>0</v>
      </c>
      <c r="D76" s="283">
        <f>SUM(D73:D75)</f>
        <v>0</v>
      </c>
      <c r="E76" s="283">
        <f t="shared" ref="E76:N76" si="11">SUM(E73:E75)</f>
        <v>0</v>
      </c>
      <c r="F76" s="283">
        <f t="shared" si="11"/>
        <v>0</v>
      </c>
      <c r="G76" s="283">
        <f t="shared" si="11"/>
        <v>0</v>
      </c>
      <c r="H76" s="283">
        <f t="shared" si="11"/>
        <v>0</v>
      </c>
      <c r="I76" s="283">
        <f t="shared" si="11"/>
        <v>0</v>
      </c>
      <c r="J76" s="283">
        <f t="shared" si="11"/>
        <v>0</v>
      </c>
      <c r="K76" s="283">
        <f t="shared" si="11"/>
        <v>0</v>
      </c>
      <c r="L76" s="283">
        <f t="shared" si="11"/>
        <v>0</v>
      </c>
      <c r="M76" s="283">
        <f t="shared" si="11"/>
        <v>0</v>
      </c>
      <c r="N76" s="283">
        <f t="shared" si="11"/>
        <v>0</v>
      </c>
      <c r="O76" s="281"/>
    </row>
    <row r="77" spans="1:21" ht="15.75" thickTop="1">
      <c r="A77" s="279"/>
      <c r="B77" s="279"/>
      <c r="C77" s="280"/>
      <c r="D77" s="280"/>
      <c r="E77" s="280"/>
      <c r="F77" s="280"/>
      <c r="G77" s="280"/>
      <c r="H77" s="280"/>
      <c r="I77" s="280"/>
      <c r="J77" s="280"/>
      <c r="K77" s="280"/>
      <c r="L77" s="280"/>
      <c r="M77" s="280"/>
      <c r="N77" s="280"/>
      <c r="O77" s="281"/>
    </row>
    <row r="78" spans="1:21" ht="15">
      <c r="A78" s="270" t="s">
        <v>239</v>
      </c>
      <c r="B78" s="27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1"/>
    </row>
    <row r="79" spans="1:21" ht="15">
      <c r="A79" s="279" t="s">
        <v>209</v>
      </c>
      <c r="B79" s="279"/>
      <c r="C79" s="280">
        <f>+VAT!B31</f>
        <v>0</v>
      </c>
      <c r="D79" s="280">
        <f>+VAT!C31</f>
        <v>0</v>
      </c>
      <c r="E79" s="280">
        <f>+VAT!D31</f>
        <v>0</v>
      </c>
      <c r="F79" s="280">
        <f>+VAT!E31</f>
        <v>0</v>
      </c>
      <c r="G79" s="280">
        <f>+VAT!F31</f>
        <v>0</v>
      </c>
      <c r="H79" s="280">
        <f>+VAT!G31</f>
        <v>0</v>
      </c>
      <c r="I79" s="280">
        <f>+VAT!H31</f>
        <v>0</v>
      </c>
      <c r="J79" s="280">
        <f>+VAT!I31</f>
        <v>0</v>
      </c>
      <c r="K79" s="280">
        <f>+VAT!J31</f>
        <v>0</v>
      </c>
      <c r="L79" s="280">
        <f>+VAT!K31</f>
        <v>0</v>
      </c>
      <c r="M79" s="280">
        <f>+VAT!L31</f>
        <v>0</v>
      </c>
      <c r="N79" s="280">
        <f>+VAT!M31</f>
        <v>0</v>
      </c>
      <c r="O79" s="281"/>
    </row>
    <row r="80" spans="1:21" ht="15">
      <c r="A80" s="279" t="s">
        <v>240</v>
      </c>
      <c r="B80" s="279"/>
      <c r="C80" s="280">
        <v>0</v>
      </c>
      <c r="D80" s="280">
        <v>0</v>
      </c>
      <c r="E80" s="280">
        <f>D80</f>
        <v>0</v>
      </c>
      <c r="F80" s="280">
        <v>0</v>
      </c>
      <c r="G80" s="280">
        <f t="shared" ref="G80:M80" si="12">F80</f>
        <v>0</v>
      </c>
      <c r="H80" s="280">
        <f t="shared" si="12"/>
        <v>0</v>
      </c>
      <c r="I80" s="280">
        <f t="shared" si="12"/>
        <v>0</v>
      </c>
      <c r="J80" s="280">
        <f t="shared" si="12"/>
        <v>0</v>
      </c>
      <c r="K80" s="280">
        <f t="shared" si="12"/>
        <v>0</v>
      </c>
      <c r="L80" s="280">
        <f t="shared" si="12"/>
        <v>0</v>
      </c>
      <c r="M80" s="280">
        <f t="shared" si="12"/>
        <v>0</v>
      </c>
      <c r="N80" s="280">
        <v>0</v>
      </c>
      <c r="O80" s="281"/>
    </row>
    <row r="81" spans="1:15" ht="15">
      <c r="A81" s="279" t="s">
        <v>189</v>
      </c>
      <c r="B81" s="279"/>
      <c r="C81" s="280">
        <f>-'Trade Creditors'!C57</f>
        <v>0</v>
      </c>
      <c r="D81" s="280">
        <f>-'Trade Creditors'!D57</f>
        <v>0</v>
      </c>
      <c r="E81" s="280">
        <f>-'Trade Creditors'!E57</f>
        <v>0</v>
      </c>
      <c r="F81" s="280">
        <f>-'Trade Creditors'!F57</f>
        <v>0</v>
      </c>
      <c r="G81" s="280">
        <f>-'Trade Creditors'!G57</f>
        <v>0</v>
      </c>
      <c r="H81" s="280">
        <f>-'Trade Creditors'!H57</f>
        <v>0</v>
      </c>
      <c r="I81" s="280">
        <f>-'Trade Creditors'!I57</f>
        <v>0</v>
      </c>
      <c r="J81" s="280">
        <f>-'Trade Creditors'!J57</f>
        <v>0</v>
      </c>
      <c r="K81" s="280">
        <f>-'Trade Creditors'!K57</f>
        <v>0</v>
      </c>
      <c r="L81" s="280">
        <f>-'Trade Creditors'!L57</f>
        <v>0</v>
      </c>
      <c r="M81" s="280">
        <f>-'Trade Creditors'!M57</f>
        <v>0</v>
      </c>
      <c r="N81" s="280">
        <f>-'Trade Creditors'!N57</f>
        <v>0</v>
      </c>
      <c r="O81" s="281"/>
    </row>
    <row r="82" spans="1:15" ht="15.75" thickBot="1">
      <c r="A82" s="279"/>
      <c r="B82" s="279"/>
      <c r="C82" s="283">
        <f t="shared" ref="C82:N82" si="13">SUM(C79:C81)</f>
        <v>0</v>
      </c>
      <c r="D82" s="283">
        <f t="shared" si="13"/>
        <v>0</v>
      </c>
      <c r="E82" s="283">
        <f t="shared" si="13"/>
        <v>0</v>
      </c>
      <c r="F82" s="283">
        <f t="shared" si="13"/>
        <v>0</v>
      </c>
      <c r="G82" s="283">
        <f t="shared" si="13"/>
        <v>0</v>
      </c>
      <c r="H82" s="283">
        <f t="shared" si="13"/>
        <v>0</v>
      </c>
      <c r="I82" s="283">
        <f t="shared" si="13"/>
        <v>0</v>
      </c>
      <c r="J82" s="283">
        <f t="shared" si="13"/>
        <v>0</v>
      </c>
      <c r="K82" s="283">
        <f t="shared" si="13"/>
        <v>0</v>
      </c>
      <c r="L82" s="283">
        <f t="shared" si="13"/>
        <v>0</v>
      </c>
      <c r="M82" s="283">
        <f t="shared" si="13"/>
        <v>0</v>
      </c>
      <c r="N82" s="283">
        <f t="shared" si="13"/>
        <v>0</v>
      </c>
      <c r="O82" s="281"/>
    </row>
    <row r="83" spans="1:15" ht="15.75" thickTop="1">
      <c r="A83" s="279"/>
      <c r="B83" s="279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1"/>
    </row>
    <row r="84" spans="1:15" ht="16.5" customHeight="1">
      <c r="A84" s="270" t="s">
        <v>241</v>
      </c>
      <c r="B84" s="270"/>
      <c r="C84" s="280">
        <f>C76+C82</f>
        <v>0</v>
      </c>
      <c r="D84" s="280">
        <f t="shared" ref="D84:N84" si="14">D76+D82</f>
        <v>0</v>
      </c>
      <c r="E84" s="280">
        <f t="shared" si="14"/>
        <v>0</v>
      </c>
      <c r="F84" s="280">
        <f t="shared" si="14"/>
        <v>0</v>
      </c>
      <c r="G84" s="280">
        <f t="shared" si="14"/>
        <v>0</v>
      </c>
      <c r="H84" s="280">
        <f t="shared" si="14"/>
        <v>0</v>
      </c>
      <c r="I84" s="280">
        <f t="shared" si="14"/>
        <v>0</v>
      </c>
      <c r="J84" s="280">
        <f t="shared" si="14"/>
        <v>0</v>
      </c>
      <c r="K84" s="280">
        <f t="shared" si="14"/>
        <v>0</v>
      </c>
      <c r="L84" s="280">
        <f t="shared" si="14"/>
        <v>0</v>
      </c>
      <c r="M84" s="280">
        <f t="shared" si="14"/>
        <v>0</v>
      </c>
      <c r="N84" s="280">
        <f t="shared" si="14"/>
        <v>0</v>
      </c>
      <c r="O84" s="281"/>
    </row>
    <row r="85" spans="1:15" ht="16.5" customHeight="1">
      <c r="A85" s="279" t="s">
        <v>242</v>
      </c>
      <c r="B85" s="279"/>
      <c r="C85" s="280">
        <f>C70</f>
        <v>0</v>
      </c>
      <c r="D85" s="280">
        <f t="shared" ref="D85:N85" si="15">D70</f>
        <v>0</v>
      </c>
      <c r="E85" s="280">
        <f t="shared" si="15"/>
        <v>0</v>
      </c>
      <c r="F85" s="280">
        <f t="shared" si="15"/>
        <v>0</v>
      </c>
      <c r="G85" s="280">
        <f t="shared" si="15"/>
        <v>0</v>
      </c>
      <c r="H85" s="280">
        <f t="shared" si="15"/>
        <v>0</v>
      </c>
      <c r="I85" s="280">
        <f t="shared" si="15"/>
        <v>0</v>
      </c>
      <c r="J85" s="280">
        <f t="shared" si="15"/>
        <v>0</v>
      </c>
      <c r="K85" s="280">
        <f t="shared" si="15"/>
        <v>0</v>
      </c>
      <c r="L85" s="280">
        <f t="shared" si="15"/>
        <v>0</v>
      </c>
      <c r="M85" s="280">
        <f t="shared" si="15"/>
        <v>0</v>
      </c>
      <c r="N85" s="280">
        <f t="shared" si="15"/>
        <v>0</v>
      </c>
      <c r="O85" s="281"/>
    </row>
    <row r="86" spans="1:15" ht="16.5" customHeight="1">
      <c r="A86" s="279"/>
      <c r="B86" s="279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1"/>
    </row>
    <row r="87" spans="1:15" ht="15.75" thickBot="1">
      <c r="A87" s="279" t="s">
        <v>247</v>
      </c>
      <c r="B87" s="279"/>
      <c r="C87" s="283">
        <f>SUM(C84:C86)</f>
        <v>0</v>
      </c>
      <c r="D87" s="283">
        <f>SUM(D84:D86)</f>
        <v>0</v>
      </c>
      <c r="E87" s="283">
        <f>SUM(E84:E86)</f>
        <v>0</v>
      </c>
      <c r="F87" s="283">
        <f t="shared" ref="F87:N87" si="16">SUM(F84:F86)</f>
        <v>0</v>
      </c>
      <c r="G87" s="283">
        <f t="shared" si="16"/>
        <v>0</v>
      </c>
      <c r="H87" s="283">
        <f t="shared" si="16"/>
        <v>0</v>
      </c>
      <c r="I87" s="283">
        <f t="shared" si="16"/>
        <v>0</v>
      </c>
      <c r="J87" s="283">
        <f t="shared" si="16"/>
        <v>0</v>
      </c>
      <c r="K87" s="283">
        <f t="shared" si="16"/>
        <v>0</v>
      </c>
      <c r="L87" s="283">
        <f t="shared" si="16"/>
        <v>0</v>
      </c>
      <c r="M87" s="283">
        <f t="shared" si="16"/>
        <v>0</v>
      </c>
      <c r="N87" s="283">
        <f t="shared" si="16"/>
        <v>0</v>
      </c>
      <c r="O87" s="281"/>
    </row>
    <row r="88" spans="1:15" ht="15.75" thickTop="1">
      <c r="A88" s="279"/>
      <c r="B88" s="279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1"/>
    </row>
    <row r="89" spans="1:15" ht="15">
      <c r="A89" s="270" t="s">
        <v>243</v>
      </c>
      <c r="B89" s="27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1"/>
    </row>
    <row r="90" spans="1:15" ht="15">
      <c r="A90" s="279" t="s">
        <v>244</v>
      </c>
      <c r="B90" s="279"/>
      <c r="C90" s="280">
        <f>SUM([2]OB!C95)</f>
        <v>0</v>
      </c>
      <c r="D90" s="280">
        <f t="shared" ref="D90:N90" si="17">C90</f>
        <v>0</v>
      </c>
      <c r="E90" s="280">
        <f t="shared" si="17"/>
        <v>0</v>
      </c>
      <c r="F90" s="280">
        <f t="shared" si="17"/>
        <v>0</v>
      </c>
      <c r="G90" s="280">
        <f t="shared" si="17"/>
        <v>0</v>
      </c>
      <c r="H90" s="280">
        <f t="shared" si="17"/>
        <v>0</v>
      </c>
      <c r="I90" s="280">
        <f t="shared" si="17"/>
        <v>0</v>
      </c>
      <c r="J90" s="280">
        <f t="shared" si="17"/>
        <v>0</v>
      </c>
      <c r="K90" s="280">
        <f t="shared" si="17"/>
        <v>0</v>
      </c>
      <c r="L90" s="280">
        <f t="shared" si="17"/>
        <v>0</v>
      </c>
      <c r="M90" s="280">
        <f t="shared" si="17"/>
        <v>0</v>
      </c>
      <c r="N90" s="280">
        <f t="shared" si="17"/>
        <v>0</v>
      </c>
      <c r="O90" s="281"/>
    </row>
    <row r="91" spans="1:15" ht="15">
      <c r="A91" s="279" t="s">
        <v>245</v>
      </c>
      <c r="B91" s="279"/>
      <c r="C91" s="280">
        <f>SUM([2]OB!C96)</f>
        <v>0</v>
      </c>
      <c r="D91" s="280">
        <f t="shared" ref="D91:N91" si="18">C91</f>
        <v>0</v>
      </c>
      <c r="E91" s="280">
        <f t="shared" si="18"/>
        <v>0</v>
      </c>
      <c r="F91" s="280">
        <f t="shared" si="18"/>
        <v>0</v>
      </c>
      <c r="G91" s="280">
        <f t="shared" si="18"/>
        <v>0</v>
      </c>
      <c r="H91" s="280">
        <f t="shared" si="18"/>
        <v>0</v>
      </c>
      <c r="I91" s="280">
        <f t="shared" si="18"/>
        <v>0</v>
      </c>
      <c r="J91" s="280">
        <f t="shared" si="18"/>
        <v>0</v>
      </c>
      <c r="K91" s="280">
        <f t="shared" si="18"/>
        <v>0</v>
      </c>
      <c r="L91" s="280">
        <f t="shared" si="18"/>
        <v>0</v>
      </c>
      <c r="M91" s="280">
        <f t="shared" si="18"/>
        <v>0</v>
      </c>
      <c r="N91" s="280">
        <f t="shared" si="18"/>
        <v>0</v>
      </c>
      <c r="O91" s="281"/>
    </row>
    <row r="92" spans="1:15" ht="15">
      <c r="A92" s="279" t="s">
        <v>256</v>
      </c>
      <c r="B92" s="279"/>
      <c r="C92" s="280">
        <f>+'Summary Assumptions'!F87</f>
        <v>0</v>
      </c>
      <c r="D92" s="280">
        <f>+'Summary Assumptions'!G87</f>
        <v>0</v>
      </c>
      <c r="E92" s="280">
        <f>+'Summary Assumptions'!H87</f>
        <v>0</v>
      </c>
      <c r="F92" s="280">
        <f>+'Summary Assumptions'!I87</f>
        <v>0</v>
      </c>
      <c r="G92" s="280">
        <f>+'Summary Assumptions'!J87</f>
        <v>0</v>
      </c>
      <c r="H92" s="280">
        <f>+'Summary Assumptions'!K87</f>
        <v>0</v>
      </c>
      <c r="I92" s="280">
        <f>+'Summary Assumptions'!L87</f>
        <v>0</v>
      </c>
      <c r="J92" s="280">
        <f>+'Summary Assumptions'!M87</f>
        <v>0</v>
      </c>
      <c r="K92" s="280">
        <f>+'Summary Assumptions'!N87</f>
        <v>0</v>
      </c>
      <c r="L92" s="280">
        <f>+'Summary Assumptions'!O87</f>
        <v>0</v>
      </c>
      <c r="M92" s="280">
        <f>+'Summary Assumptions'!P87</f>
        <v>0</v>
      </c>
      <c r="N92" s="280">
        <f>+'Summary Assumptions'!Q87</f>
        <v>0</v>
      </c>
      <c r="O92" s="281"/>
    </row>
    <row r="93" spans="1:15" ht="15">
      <c r="A93" s="279"/>
      <c r="B93" s="279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1"/>
    </row>
    <row r="94" spans="1:15" ht="15.75" thickBot="1">
      <c r="A94" s="279"/>
      <c r="B94" s="279"/>
      <c r="C94" s="283">
        <f>SUM(C90:C93)</f>
        <v>0</v>
      </c>
      <c r="D94" s="283">
        <f>SUM(D90:D93)</f>
        <v>0</v>
      </c>
      <c r="E94" s="283">
        <f>SUM(E90:E93)</f>
        <v>0</v>
      </c>
      <c r="F94" s="283">
        <f t="shared" ref="F94:N94" si="19">SUM(F90:F93)</f>
        <v>0</v>
      </c>
      <c r="G94" s="283">
        <f t="shared" si="19"/>
        <v>0</v>
      </c>
      <c r="H94" s="283">
        <f t="shared" si="19"/>
        <v>0</v>
      </c>
      <c r="I94" s="283">
        <f t="shared" si="19"/>
        <v>0</v>
      </c>
      <c r="J94" s="283">
        <f t="shared" si="19"/>
        <v>0</v>
      </c>
      <c r="K94" s="283">
        <f t="shared" si="19"/>
        <v>0</v>
      </c>
      <c r="L94" s="283">
        <f t="shared" si="19"/>
        <v>0</v>
      </c>
      <c r="M94" s="283">
        <f t="shared" si="19"/>
        <v>0</v>
      </c>
      <c r="N94" s="283">
        <f t="shared" si="19"/>
        <v>0</v>
      </c>
      <c r="O94" s="281"/>
    </row>
    <row r="95" spans="1:15" ht="13.5" thickTop="1">
      <c r="A95" s="286"/>
      <c r="B95" s="286"/>
      <c r="C95" s="287"/>
      <c r="D95" s="288"/>
      <c r="E95" s="289"/>
      <c r="F95" s="288"/>
      <c r="G95" s="288"/>
      <c r="H95" s="288"/>
      <c r="I95" s="289"/>
      <c r="J95" s="288"/>
      <c r="K95" s="290"/>
      <c r="L95" s="288"/>
      <c r="O95" s="281"/>
    </row>
    <row r="96" spans="1:15">
      <c r="A96" s="286"/>
      <c r="B96" s="286"/>
      <c r="C96" s="287"/>
      <c r="D96" s="288"/>
      <c r="E96" s="289"/>
      <c r="F96" s="288"/>
      <c r="G96" s="288"/>
      <c r="H96" s="288"/>
      <c r="I96" s="289"/>
      <c r="J96" s="288"/>
      <c r="K96" s="290"/>
      <c r="L96" s="288"/>
      <c r="O96" s="281"/>
    </row>
    <row r="97" spans="1:15">
      <c r="A97" s="286"/>
      <c r="B97" s="286"/>
      <c r="C97" s="309">
        <f>+C94-C87</f>
        <v>0</v>
      </c>
      <c r="D97" s="309">
        <f>+D94-D87</f>
        <v>0</v>
      </c>
      <c r="E97" s="309">
        <f>+E94-E87</f>
        <v>0</v>
      </c>
      <c r="F97" s="309">
        <f t="shared" ref="F97:N97" si="20">+F94-F87</f>
        <v>0</v>
      </c>
      <c r="G97" s="309">
        <f t="shared" si="20"/>
        <v>0</v>
      </c>
      <c r="H97" s="309">
        <f t="shared" si="20"/>
        <v>0</v>
      </c>
      <c r="I97" s="309">
        <f t="shared" si="20"/>
        <v>0</v>
      </c>
      <c r="J97" s="309">
        <f t="shared" si="20"/>
        <v>0</v>
      </c>
      <c r="K97" s="309">
        <f t="shared" si="20"/>
        <v>0</v>
      </c>
      <c r="L97" s="309">
        <f t="shared" si="20"/>
        <v>0</v>
      </c>
      <c r="M97" s="309">
        <f t="shared" si="20"/>
        <v>0</v>
      </c>
      <c r="N97" s="309">
        <f t="shared" si="20"/>
        <v>0</v>
      </c>
      <c r="O97" s="281"/>
    </row>
  </sheetData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6"/>
  <sheetViews>
    <sheetView workbookViewId="0">
      <selection activeCell="B8" sqref="B8"/>
    </sheetView>
  </sheetViews>
  <sheetFormatPr defaultRowHeight="15"/>
  <cols>
    <col min="1" max="1" width="18.125" style="245" bestFit="1" customWidth="1"/>
    <col min="2" max="16384" width="9" style="245"/>
  </cols>
  <sheetData>
    <row r="1" spans="1:17">
      <c r="A1" s="241" t="s">
        <v>195</v>
      </c>
      <c r="N1" s="242"/>
    </row>
    <row r="3" spans="1:17">
      <c r="A3" s="241" t="s">
        <v>184</v>
      </c>
    </row>
    <row r="4" spans="1:17">
      <c r="A4" s="241"/>
    </row>
    <row r="5" spans="1:17">
      <c r="A5" s="241" t="s">
        <v>196</v>
      </c>
      <c r="B5" s="243" t="str">
        <f>+'Summary Assumptions'!F7</f>
        <v>M1</v>
      </c>
      <c r="C5" s="243" t="str">
        <f>+'Summary Assumptions'!G7</f>
        <v>M2</v>
      </c>
      <c r="D5" s="243" t="str">
        <f>+'Summary Assumptions'!H7</f>
        <v>M3</v>
      </c>
      <c r="E5" s="243" t="str">
        <f>+'Summary Assumptions'!I7</f>
        <v>M4</v>
      </c>
      <c r="F5" s="243" t="str">
        <f>+'Summary Assumptions'!J7</f>
        <v>M5</v>
      </c>
      <c r="G5" s="243" t="str">
        <f>+'Summary Assumptions'!K7</f>
        <v>M6</v>
      </c>
      <c r="H5" s="243" t="str">
        <f>+'Summary Assumptions'!L7</f>
        <v>M7</v>
      </c>
      <c r="I5" s="243" t="str">
        <f>+'Summary Assumptions'!M7</f>
        <v>M8</v>
      </c>
      <c r="J5" s="243" t="str">
        <f>+'Summary Assumptions'!N7</f>
        <v>M9</v>
      </c>
      <c r="K5" s="243" t="str">
        <f>+'Summary Assumptions'!O7</f>
        <v>M10</v>
      </c>
      <c r="L5" s="243" t="str">
        <f>+'Summary Assumptions'!P7</f>
        <v>M11</v>
      </c>
      <c r="M5" s="243" t="str">
        <f>+'Summary Assumptions'!Q7</f>
        <v>M12</v>
      </c>
      <c r="N5" s="242" t="s">
        <v>93</v>
      </c>
    </row>
    <row r="6" spans="1:17"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</row>
    <row r="7" spans="1:17">
      <c r="A7" s="241" t="s">
        <v>186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7">
      <c r="A8" s="245" t="s">
        <v>187</v>
      </c>
      <c r="B8" s="246">
        <f>+'Trade Debtors'!C36</f>
        <v>0</v>
      </c>
      <c r="C8" s="246">
        <f>+'Trade Debtors'!D36</f>
        <v>0</v>
      </c>
      <c r="D8" s="246">
        <f>+'Trade Debtors'!E36</f>
        <v>0</v>
      </c>
      <c r="E8" s="246">
        <f>+'Trade Debtors'!F36</f>
        <v>0</v>
      </c>
      <c r="F8" s="246">
        <f>+'Trade Debtors'!G36</f>
        <v>0</v>
      </c>
      <c r="G8" s="246">
        <f>+'Trade Debtors'!H36</f>
        <v>0</v>
      </c>
      <c r="H8" s="246">
        <f>+'Trade Debtors'!I36</f>
        <v>0</v>
      </c>
      <c r="I8" s="246">
        <f>+'Trade Debtors'!J36</f>
        <v>0</v>
      </c>
      <c r="J8" s="246">
        <f>+'Trade Debtors'!K36</f>
        <v>0</v>
      </c>
      <c r="K8" s="246">
        <f>+'Trade Debtors'!L36</f>
        <v>0</v>
      </c>
      <c r="L8" s="246">
        <f>+'Trade Debtors'!M36</f>
        <v>0</v>
      </c>
      <c r="M8" s="246">
        <f>+'Trade Debtors'!N36</f>
        <v>0</v>
      </c>
      <c r="N8" s="246">
        <f>SUM(B8:M8)</f>
        <v>0</v>
      </c>
      <c r="O8" s="246"/>
      <c r="P8" s="246"/>
      <c r="Q8" s="246"/>
    </row>
    <row r="9" spans="1:17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>
        <f>SUM(B9:M9)</f>
        <v>0</v>
      </c>
      <c r="O9" s="246"/>
      <c r="P9" s="246"/>
      <c r="Q9" s="246"/>
    </row>
    <row r="10" spans="1:17" ht="15.75" thickBot="1">
      <c r="B10" s="247">
        <f t="shared" ref="B10:N10" si="0">SUM(B8:B9)</f>
        <v>0</v>
      </c>
      <c r="C10" s="247">
        <f t="shared" si="0"/>
        <v>0</v>
      </c>
      <c r="D10" s="247">
        <f>SUM(D8:D9)</f>
        <v>0</v>
      </c>
      <c r="E10" s="247">
        <f t="shared" si="0"/>
        <v>0</v>
      </c>
      <c r="F10" s="247">
        <f t="shared" si="0"/>
        <v>0</v>
      </c>
      <c r="G10" s="247">
        <f t="shared" si="0"/>
        <v>0</v>
      </c>
      <c r="H10" s="247">
        <f t="shared" si="0"/>
        <v>0</v>
      </c>
      <c r="I10" s="247">
        <f t="shared" si="0"/>
        <v>0</v>
      </c>
      <c r="J10" s="247">
        <f t="shared" si="0"/>
        <v>0</v>
      </c>
      <c r="K10" s="247">
        <f t="shared" si="0"/>
        <v>0</v>
      </c>
      <c r="L10" s="247">
        <f t="shared" si="0"/>
        <v>0</v>
      </c>
      <c r="M10" s="247">
        <f t="shared" si="0"/>
        <v>0</v>
      </c>
      <c r="N10" s="247">
        <f t="shared" si="0"/>
        <v>0</v>
      </c>
      <c r="O10" s="246"/>
      <c r="P10" s="246"/>
      <c r="Q10" s="246"/>
    </row>
    <row r="11" spans="1:17" ht="15.75" thickTop="1"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7">
      <c r="A12" s="241" t="s">
        <v>188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7"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>
        <f>SUM(B13:M13)</f>
        <v>0</v>
      </c>
      <c r="O13" s="246"/>
      <c r="P13" s="246"/>
      <c r="Q13" s="246"/>
    </row>
    <row r="14" spans="1:17">
      <c r="A14" s="245" t="s">
        <v>189</v>
      </c>
      <c r="B14" s="246">
        <f>+'Trade Creditors'!C23</f>
        <v>0</v>
      </c>
      <c r="C14" s="246">
        <f>+'Trade Creditors'!D23</f>
        <v>0</v>
      </c>
      <c r="D14" s="246">
        <f>+'Trade Creditors'!E23</f>
        <v>0</v>
      </c>
      <c r="E14" s="246">
        <f>+'Trade Creditors'!F23</f>
        <v>0</v>
      </c>
      <c r="F14" s="246">
        <f>+'Trade Creditors'!G23</f>
        <v>0</v>
      </c>
      <c r="G14" s="246">
        <f>+'Trade Creditors'!H23</f>
        <v>0</v>
      </c>
      <c r="H14" s="246">
        <f>+'Trade Creditors'!I23</f>
        <v>0</v>
      </c>
      <c r="I14" s="246">
        <f>+'Trade Creditors'!J23</f>
        <v>0</v>
      </c>
      <c r="J14" s="246">
        <f>+'Trade Creditors'!K23</f>
        <v>0</v>
      </c>
      <c r="K14" s="246">
        <f>+'Trade Creditors'!L23</f>
        <v>0</v>
      </c>
      <c r="L14" s="246">
        <f>+'Trade Creditors'!M23</f>
        <v>0</v>
      </c>
      <c r="M14" s="246">
        <f>+'Trade Creditors'!N23</f>
        <v>0</v>
      </c>
      <c r="N14" s="246">
        <f>SUM(B14:M14)</f>
        <v>0</v>
      </c>
      <c r="O14" s="246"/>
      <c r="P14" s="246"/>
      <c r="Q14" s="246"/>
    </row>
    <row r="15" spans="1:17">
      <c r="A15" s="245" t="s">
        <v>190</v>
      </c>
      <c r="B15" s="246">
        <f>+VAT!B13</f>
        <v>0</v>
      </c>
      <c r="C15" s="246">
        <f>+VAT!C13</f>
        <v>0</v>
      </c>
      <c r="D15" s="246">
        <f>+VAT!D13</f>
        <v>0</v>
      </c>
      <c r="E15" s="246">
        <f>+VAT!E13</f>
        <v>0</v>
      </c>
      <c r="F15" s="246">
        <f>+VAT!F13</f>
        <v>0</v>
      </c>
      <c r="G15" s="246">
        <f>+VAT!G13</f>
        <v>0</v>
      </c>
      <c r="H15" s="246">
        <f>+VAT!H13</f>
        <v>0</v>
      </c>
      <c r="I15" s="246">
        <f>+VAT!I13</f>
        <v>0</v>
      </c>
      <c r="J15" s="246">
        <f>+VAT!J13</f>
        <v>0</v>
      </c>
      <c r="K15" s="246">
        <f>+VAT!K13</f>
        <v>0</v>
      </c>
      <c r="L15" s="246">
        <f>+VAT!L13</f>
        <v>0</v>
      </c>
      <c r="M15" s="246">
        <f>+VAT!M13</f>
        <v>0</v>
      </c>
      <c r="N15" s="246">
        <f>SUM(B15:M15)</f>
        <v>0</v>
      </c>
      <c r="O15" s="246"/>
      <c r="P15" s="246"/>
      <c r="Q15" s="246"/>
    </row>
    <row r="16" spans="1:17" ht="15.75" thickBot="1">
      <c r="B16" s="247">
        <f t="shared" ref="B16:N16" si="1">SUM(B13:B15)</f>
        <v>0</v>
      </c>
      <c r="C16" s="247">
        <f t="shared" si="1"/>
        <v>0</v>
      </c>
      <c r="D16" s="247">
        <f>SUM(D13:D15)</f>
        <v>0</v>
      </c>
      <c r="E16" s="247">
        <f>SUM(E13:E15)</f>
        <v>0</v>
      </c>
      <c r="F16" s="247">
        <f t="shared" si="1"/>
        <v>0</v>
      </c>
      <c r="G16" s="247">
        <f t="shared" si="1"/>
        <v>0</v>
      </c>
      <c r="H16" s="247">
        <f t="shared" si="1"/>
        <v>0</v>
      </c>
      <c r="I16" s="247">
        <f t="shared" si="1"/>
        <v>0</v>
      </c>
      <c r="J16" s="247">
        <f t="shared" si="1"/>
        <v>0</v>
      </c>
      <c r="K16" s="247">
        <f t="shared" si="1"/>
        <v>0</v>
      </c>
      <c r="L16" s="247">
        <f t="shared" si="1"/>
        <v>0</v>
      </c>
      <c r="M16" s="247">
        <f>SUM(M13:M15)</f>
        <v>0</v>
      </c>
      <c r="N16" s="247">
        <f t="shared" si="1"/>
        <v>0</v>
      </c>
      <c r="O16" s="246"/>
      <c r="P16" s="246"/>
      <c r="Q16" s="246"/>
    </row>
    <row r="17" spans="1:17" ht="15.75" thickTop="1"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>
      <c r="A18" s="245" t="s">
        <v>191</v>
      </c>
      <c r="B18" s="328">
        <v>0</v>
      </c>
      <c r="C18" s="246">
        <f>B20</f>
        <v>0</v>
      </c>
      <c r="D18" s="246">
        <f t="shared" ref="D18:M18" si="2">C20</f>
        <v>0</v>
      </c>
      <c r="E18" s="246">
        <f t="shared" si="2"/>
        <v>0</v>
      </c>
      <c r="F18" s="246">
        <f t="shared" si="2"/>
        <v>0</v>
      </c>
      <c r="G18" s="246">
        <f t="shared" si="2"/>
        <v>0</v>
      </c>
      <c r="H18" s="246">
        <f t="shared" si="2"/>
        <v>0</v>
      </c>
      <c r="I18" s="246">
        <f t="shared" si="2"/>
        <v>0</v>
      </c>
      <c r="J18" s="246">
        <f t="shared" si="2"/>
        <v>0</v>
      </c>
      <c r="K18" s="246">
        <f t="shared" si="2"/>
        <v>0</v>
      </c>
      <c r="L18" s="246">
        <f t="shared" si="2"/>
        <v>0</v>
      </c>
      <c r="M18" s="246">
        <f t="shared" si="2"/>
        <v>0</v>
      </c>
      <c r="N18" s="246">
        <f>B18</f>
        <v>0</v>
      </c>
      <c r="O18" s="246"/>
      <c r="P18" s="246"/>
      <c r="Q18" s="246"/>
    </row>
    <row r="19" spans="1:17">
      <c r="A19" s="245" t="s">
        <v>192</v>
      </c>
      <c r="B19" s="246">
        <f t="shared" ref="B19:L19" si="3">B10-B16</f>
        <v>0</v>
      </c>
      <c r="C19" s="246">
        <f t="shared" si="3"/>
        <v>0</v>
      </c>
      <c r="D19" s="246">
        <f>D10-D16</f>
        <v>0</v>
      </c>
      <c r="E19" s="246">
        <f t="shared" si="3"/>
        <v>0</v>
      </c>
      <c r="F19" s="246">
        <f t="shared" si="3"/>
        <v>0</v>
      </c>
      <c r="G19" s="246">
        <f t="shared" si="3"/>
        <v>0</v>
      </c>
      <c r="H19" s="246">
        <f t="shared" si="3"/>
        <v>0</v>
      </c>
      <c r="I19" s="246">
        <f t="shared" si="3"/>
        <v>0</v>
      </c>
      <c r="J19" s="246">
        <f t="shared" si="3"/>
        <v>0</v>
      </c>
      <c r="K19" s="246">
        <f t="shared" si="3"/>
        <v>0</v>
      </c>
      <c r="L19" s="246">
        <f t="shared" si="3"/>
        <v>0</v>
      </c>
      <c r="M19" s="246">
        <f>M10-M16</f>
        <v>0</v>
      </c>
      <c r="N19" s="246">
        <f>SUM(B19:M19)</f>
        <v>0</v>
      </c>
      <c r="O19" s="246"/>
      <c r="P19" s="246"/>
      <c r="Q19" s="246"/>
    </row>
    <row r="20" spans="1:17">
      <c r="A20" s="245" t="s">
        <v>193</v>
      </c>
      <c r="B20" s="246">
        <f>SUM(B18:B19)</f>
        <v>0</v>
      </c>
      <c r="C20" s="246">
        <f>SUM(C18:C19)</f>
        <v>0</v>
      </c>
      <c r="D20" s="246">
        <f t="shared" ref="D20:N20" si="4">SUM(D18:D19)</f>
        <v>0</v>
      </c>
      <c r="E20" s="246">
        <f t="shared" si="4"/>
        <v>0</v>
      </c>
      <c r="F20" s="246">
        <f t="shared" si="4"/>
        <v>0</v>
      </c>
      <c r="G20" s="246">
        <f t="shared" si="4"/>
        <v>0</v>
      </c>
      <c r="H20" s="246">
        <f t="shared" si="4"/>
        <v>0</v>
      </c>
      <c r="I20" s="246">
        <f t="shared" si="4"/>
        <v>0</v>
      </c>
      <c r="J20" s="246">
        <f t="shared" si="4"/>
        <v>0</v>
      </c>
      <c r="K20" s="246">
        <f t="shared" si="4"/>
        <v>0</v>
      </c>
      <c r="L20" s="246">
        <f t="shared" si="4"/>
        <v>0</v>
      </c>
      <c r="M20" s="246">
        <f t="shared" si="4"/>
        <v>0</v>
      </c>
      <c r="N20" s="246">
        <f t="shared" si="4"/>
        <v>0</v>
      </c>
      <c r="O20" s="246"/>
      <c r="P20" s="246"/>
      <c r="Q20" s="246"/>
    </row>
    <row r="21" spans="1:17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>
      <c r="A22" s="241" t="s">
        <v>195</v>
      </c>
      <c r="N22" s="242"/>
      <c r="O22" s="246"/>
      <c r="P22" s="246"/>
      <c r="Q22" s="246"/>
    </row>
    <row r="23" spans="1:17">
      <c r="O23" s="246"/>
      <c r="P23" s="246"/>
      <c r="Q23" s="246"/>
    </row>
    <row r="24" spans="1:17">
      <c r="A24" s="241" t="s">
        <v>184</v>
      </c>
      <c r="O24" s="246"/>
      <c r="P24" s="246"/>
      <c r="Q24" s="246"/>
    </row>
    <row r="25" spans="1:17">
      <c r="A25" s="241"/>
      <c r="O25" s="246"/>
      <c r="P25" s="246"/>
      <c r="Q25" s="246"/>
    </row>
    <row r="26" spans="1:17">
      <c r="A26" s="241" t="s">
        <v>196</v>
      </c>
      <c r="B26" s="243" t="s">
        <v>197</v>
      </c>
      <c r="C26" s="243" t="s">
        <v>198</v>
      </c>
      <c r="D26" s="243" t="s">
        <v>199</v>
      </c>
      <c r="E26" s="243" t="s">
        <v>200</v>
      </c>
      <c r="F26" s="243" t="s">
        <v>201</v>
      </c>
      <c r="G26" s="243" t="s">
        <v>202</v>
      </c>
      <c r="H26" s="243" t="s">
        <v>203</v>
      </c>
      <c r="I26" s="243" t="s">
        <v>204</v>
      </c>
      <c r="J26" s="243" t="s">
        <v>205</v>
      </c>
      <c r="K26" s="243" t="s">
        <v>206</v>
      </c>
      <c r="L26" s="243" t="s">
        <v>207</v>
      </c>
      <c r="M26" s="243" t="s">
        <v>208</v>
      </c>
      <c r="N26" s="242" t="s">
        <v>93</v>
      </c>
      <c r="O26" s="246"/>
      <c r="P26" s="246"/>
      <c r="Q26" s="246"/>
    </row>
    <row r="27" spans="1:17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>
      <c r="A28" s="241" t="s">
        <v>186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>
      <c r="A29" s="245" t="s">
        <v>187</v>
      </c>
      <c r="B29" s="246">
        <f>-'Trade Debtors'!C86</f>
        <v>0</v>
      </c>
      <c r="C29" s="246">
        <f>-'Trade Debtors'!D86</f>
        <v>0</v>
      </c>
      <c r="D29" s="246">
        <f>-'Trade Debtors'!E86</f>
        <v>0</v>
      </c>
      <c r="E29" s="246">
        <f>-'Trade Debtors'!F86</f>
        <v>0</v>
      </c>
      <c r="F29" s="246">
        <f>-'Trade Debtors'!G86</f>
        <v>0</v>
      </c>
      <c r="G29" s="246">
        <f>-'Trade Debtors'!H86</f>
        <v>0</v>
      </c>
      <c r="H29" s="246">
        <f>-'Trade Debtors'!I86</f>
        <v>0</v>
      </c>
      <c r="I29" s="246">
        <f>-'Trade Debtors'!J86</f>
        <v>0</v>
      </c>
      <c r="J29" s="246">
        <f>-'Trade Debtors'!K86</f>
        <v>0</v>
      </c>
      <c r="K29" s="246">
        <f>-'Trade Debtors'!L86</f>
        <v>0</v>
      </c>
      <c r="L29" s="246">
        <f>-'Trade Debtors'!M86</f>
        <v>0</v>
      </c>
      <c r="M29" s="246">
        <f>-'Trade Debtors'!N86</f>
        <v>0</v>
      </c>
      <c r="N29" s="246">
        <f>SUM(B29:M29)</f>
        <v>0</v>
      </c>
      <c r="O29" s="246"/>
      <c r="P29" s="246"/>
      <c r="Q29" s="246"/>
    </row>
    <row r="30" spans="1:17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>
        <f>SUM(B30:M30)</f>
        <v>0</v>
      </c>
      <c r="O30" s="246"/>
      <c r="P30" s="246"/>
      <c r="Q30" s="246"/>
    </row>
    <row r="31" spans="1:17" ht="15.75" thickBot="1">
      <c r="B31" s="247">
        <f t="shared" ref="B31:N31" si="5">SUM(B29:B30)</f>
        <v>0</v>
      </c>
      <c r="C31" s="247">
        <f t="shared" si="5"/>
        <v>0</v>
      </c>
      <c r="D31" s="247">
        <f t="shared" si="5"/>
        <v>0</v>
      </c>
      <c r="E31" s="247">
        <f t="shared" si="5"/>
        <v>0</v>
      </c>
      <c r="F31" s="247">
        <f t="shared" si="5"/>
        <v>0</v>
      </c>
      <c r="G31" s="247">
        <f t="shared" si="5"/>
        <v>0</v>
      </c>
      <c r="H31" s="247">
        <f t="shared" si="5"/>
        <v>0</v>
      </c>
      <c r="I31" s="247">
        <f t="shared" si="5"/>
        <v>0</v>
      </c>
      <c r="J31" s="247">
        <f t="shared" si="5"/>
        <v>0</v>
      </c>
      <c r="K31" s="247">
        <f t="shared" si="5"/>
        <v>0</v>
      </c>
      <c r="L31" s="247">
        <f t="shared" si="5"/>
        <v>0</v>
      </c>
      <c r="M31" s="247">
        <f t="shared" si="5"/>
        <v>0</v>
      </c>
      <c r="N31" s="247">
        <f t="shared" si="5"/>
        <v>0</v>
      </c>
      <c r="O31" s="246"/>
      <c r="P31" s="246"/>
      <c r="Q31" s="246"/>
    </row>
    <row r="32" spans="1:17" ht="15.75" thickTop="1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>
      <c r="A33" s="241" t="s">
        <v>188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>
        <f>SUM(B34:M34)</f>
        <v>0</v>
      </c>
      <c r="O34" s="246"/>
      <c r="P34" s="246"/>
      <c r="Q34" s="246"/>
    </row>
    <row r="35" spans="1:17">
      <c r="A35" s="245" t="s">
        <v>189</v>
      </c>
      <c r="B35" s="246">
        <f>-'Trade Creditors'!C56</f>
        <v>0</v>
      </c>
      <c r="C35" s="246">
        <f>-'Trade Creditors'!D56</f>
        <v>0</v>
      </c>
      <c r="D35" s="246">
        <f>-'Trade Creditors'!E56</f>
        <v>0</v>
      </c>
      <c r="E35" s="246">
        <f>-'Trade Creditors'!F56</f>
        <v>0</v>
      </c>
      <c r="F35" s="246">
        <f>-'Trade Creditors'!G56</f>
        <v>0</v>
      </c>
      <c r="G35" s="246">
        <f>-'Trade Creditors'!H56</f>
        <v>0</v>
      </c>
      <c r="H35" s="246">
        <f>-'Trade Creditors'!I56</f>
        <v>0</v>
      </c>
      <c r="I35" s="246">
        <f>-'Trade Creditors'!J56</f>
        <v>0</v>
      </c>
      <c r="J35" s="246">
        <f>-'Trade Creditors'!K56</f>
        <v>0</v>
      </c>
      <c r="K35" s="246">
        <f>-'Trade Creditors'!L56</f>
        <v>0</v>
      </c>
      <c r="L35" s="246">
        <f>-'Trade Creditors'!M56</f>
        <v>0</v>
      </c>
      <c r="M35" s="246">
        <f>-'Trade Creditors'!N56</f>
        <v>0</v>
      </c>
      <c r="N35" s="246">
        <f>SUM(B35:M35)</f>
        <v>0</v>
      </c>
      <c r="O35" s="246"/>
      <c r="P35" s="246"/>
      <c r="Q35" s="246"/>
    </row>
    <row r="36" spans="1:17">
      <c r="A36" s="245" t="s">
        <v>190</v>
      </c>
      <c r="B36" s="246">
        <f>+VAT!B29</f>
        <v>0</v>
      </c>
      <c r="C36" s="246">
        <f>+VAT!C29</f>
        <v>0</v>
      </c>
      <c r="D36" s="246">
        <f>+VAT!D29</f>
        <v>0</v>
      </c>
      <c r="E36" s="246">
        <f>+VAT!E29</f>
        <v>0</v>
      </c>
      <c r="F36" s="246">
        <f>+VAT!F29</f>
        <v>0</v>
      </c>
      <c r="G36" s="246">
        <f>+VAT!G29</f>
        <v>0</v>
      </c>
      <c r="H36" s="246">
        <f>+VAT!H29</f>
        <v>0</v>
      </c>
      <c r="I36" s="246">
        <f>+VAT!I29</f>
        <v>0</v>
      </c>
      <c r="J36" s="246">
        <f>+VAT!J29</f>
        <v>0</v>
      </c>
      <c r="K36" s="246">
        <f>+VAT!K29</f>
        <v>0</v>
      </c>
      <c r="L36" s="246">
        <f>+VAT!L29</f>
        <v>0</v>
      </c>
      <c r="M36" s="246">
        <f>+VAT!M29</f>
        <v>0</v>
      </c>
      <c r="N36" s="246">
        <f>SUM(B36:M36)</f>
        <v>0</v>
      </c>
      <c r="O36" s="246"/>
      <c r="P36" s="246"/>
      <c r="Q36" s="246"/>
    </row>
    <row r="37" spans="1:17">
      <c r="A37" s="245" t="s">
        <v>275</v>
      </c>
      <c r="B37" s="246"/>
      <c r="C37" s="246"/>
      <c r="D37" s="246"/>
      <c r="E37" s="246">
        <f>+'Accounts Template P&amp;L'!I85</f>
        <v>0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>
      <c r="A38" s="245" t="s">
        <v>273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f>SUM(B38:M38)</f>
        <v>0</v>
      </c>
      <c r="O38" s="246"/>
      <c r="P38" s="246"/>
      <c r="Q38" s="246"/>
    </row>
    <row r="39" spans="1:17" ht="15.75" thickBot="1">
      <c r="B39" s="247">
        <f t="shared" ref="B39:M39" si="6">SUM(B34:B38)</f>
        <v>0</v>
      </c>
      <c r="C39" s="247">
        <f t="shared" si="6"/>
        <v>0</v>
      </c>
      <c r="D39" s="247">
        <f t="shared" si="6"/>
        <v>0</v>
      </c>
      <c r="E39" s="247">
        <f t="shared" si="6"/>
        <v>0</v>
      </c>
      <c r="F39" s="247">
        <f t="shared" si="6"/>
        <v>0</v>
      </c>
      <c r="G39" s="247">
        <f t="shared" si="6"/>
        <v>0</v>
      </c>
      <c r="H39" s="247">
        <f t="shared" si="6"/>
        <v>0</v>
      </c>
      <c r="I39" s="247">
        <f t="shared" si="6"/>
        <v>0</v>
      </c>
      <c r="J39" s="247">
        <f t="shared" si="6"/>
        <v>0</v>
      </c>
      <c r="K39" s="247">
        <f t="shared" si="6"/>
        <v>0</v>
      </c>
      <c r="L39" s="247">
        <f t="shared" si="6"/>
        <v>0</v>
      </c>
      <c r="M39" s="247">
        <f t="shared" si="6"/>
        <v>0</v>
      </c>
      <c r="N39" s="247">
        <f>SUM(N34:N36)</f>
        <v>0</v>
      </c>
      <c r="O39" s="246"/>
      <c r="P39" s="246"/>
      <c r="Q39" s="246"/>
    </row>
    <row r="40" spans="1:17" ht="15.75" thickTop="1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>
      <c r="A41" s="245" t="s">
        <v>191</v>
      </c>
      <c r="B41" s="246">
        <f>SUM(M20)</f>
        <v>0</v>
      </c>
      <c r="C41" s="246">
        <f t="shared" ref="C41:M41" si="7">B43</f>
        <v>0</v>
      </c>
      <c r="D41" s="246">
        <f t="shared" si="7"/>
        <v>0</v>
      </c>
      <c r="E41" s="246">
        <f t="shared" si="7"/>
        <v>0</v>
      </c>
      <c r="F41" s="246">
        <f t="shared" si="7"/>
        <v>0</v>
      </c>
      <c r="G41" s="246">
        <f t="shared" si="7"/>
        <v>0</v>
      </c>
      <c r="H41" s="246">
        <f t="shared" si="7"/>
        <v>0</v>
      </c>
      <c r="I41" s="246">
        <f t="shared" si="7"/>
        <v>0</v>
      </c>
      <c r="J41" s="246">
        <f t="shared" si="7"/>
        <v>0</v>
      </c>
      <c r="K41" s="246">
        <f t="shared" si="7"/>
        <v>0</v>
      </c>
      <c r="L41" s="246">
        <f t="shared" si="7"/>
        <v>0</v>
      </c>
      <c r="M41" s="246">
        <f t="shared" si="7"/>
        <v>0</v>
      </c>
      <c r="N41" s="246">
        <f>B41</f>
        <v>0</v>
      </c>
      <c r="O41" s="246"/>
      <c r="P41" s="246"/>
      <c r="Q41" s="246"/>
    </row>
    <row r="42" spans="1:17">
      <c r="A42" s="245" t="s">
        <v>192</v>
      </c>
      <c r="B42" s="246">
        <f t="shared" ref="B42:M42" si="8">B31-B39</f>
        <v>0</v>
      </c>
      <c r="C42" s="246">
        <f t="shared" si="8"/>
        <v>0</v>
      </c>
      <c r="D42" s="246">
        <f t="shared" si="8"/>
        <v>0</v>
      </c>
      <c r="E42" s="246">
        <f t="shared" si="8"/>
        <v>0</v>
      </c>
      <c r="F42" s="246">
        <f t="shared" si="8"/>
        <v>0</v>
      </c>
      <c r="G42" s="246">
        <f t="shared" si="8"/>
        <v>0</v>
      </c>
      <c r="H42" s="246">
        <f t="shared" si="8"/>
        <v>0</v>
      </c>
      <c r="I42" s="246">
        <f t="shared" si="8"/>
        <v>0</v>
      </c>
      <c r="J42" s="246">
        <f t="shared" si="8"/>
        <v>0</v>
      </c>
      <c r="K42" s="246">
        <f t="shared" si="8"/>
        <v>0</v>
      </c>
      <c r="L42" s="246">
        <f t="shared" si="8"/>
        <v>0</v>
      </c>
      <c r="M42" s="246">
        <f t="shared" si="8"/>
        <v>0</v>
      </c>
      <c r="N42" s="246">
        <f>SUM(B42:M42)</f>
        <v>0</v>
      </c>
      <c r="O42" s="246"/>
      <c r="P42" s="246"/>
      <c r="Q42" s="246"/>
    </row>
    <row r="43" spans="1:17">
      <c r="A43" s="245" t="s">
        <v>193</v>
      </c>
      <c r="B43" s="246">
        <f>SUM(B41:B42)</f>
        <v>0</v>
      </c>
      <c r="C43" s="246">
        <f t="shared" ref="C43:N43" si="9">SUM(C41:C42)</f>
        <v>0</v>
      </c>
      <c r="D43" s="246">
        <f t="shared" si="9"/>
        <v>0</v>
      </c>
      <c r="E43" s="246">
        <f t="shared" si="9"/>
        <v>0</v>
      </c>
      <c r="F43" s="246">
        <f t="shared" si="9"/>
        <v>0</v>
      </c>
      <c r="G43" s="246">
        <f t="shared" si="9"/>
        <v>0</v>
      </c>
      <c r="H43" s="246">
        <f t="shared" si="9"/>
        <v>0</v>
      </c>
      <c r="I43" s="246">
        <f t="shared" si="9"/>
        <v>0</v>
      </c>
      <c r="J43" s="246">
        <f t="shared" si="9"/>
        <v>0</v>
      </c>
      <c r="K43" s="246">
        <f t="shared" si="9"/>
        <v>0</v>
      </c>
      <c r="L43" s="246">
        <f t="shared" si="9"/>
        <v>0</v>
      </c>
      <c r="M43" s="246">
        <f t="shared" si="9"/>
        <v>0</v>
      </c>
      <c r="N43" s="246">
        <f t="shared" si="9"/>
        <v>0</v>
      </c>
      <c r="O43" s="246"/>
      <c r="P43" s="246"/>
      <c r="Q43" s="246"/>
    </row>
    <row r="44" spans="1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26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26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26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26">
      <c r="B52" s="246">
        <f>+B20</f>
        <v>0</v>
      </c>
      <c r="C52" s="246">
        <f t="shared" ref="C52:M52" si="10">+C20</f>
        <v>0</v>
      </c>
      <c r="D52" s="246">
        <f t="shared" si="10"/>
        <v>0</v>
      </c>
      <c r="E52" s="246">
        <f t="shared" si="10"/>
        <v>0</v>
      </c>
      <c r="F52" s="246">
        <f t="shared" si="10"/>
        <v>0</v>
      </c>
      <c r="G52" s="246">
        <f t="shared" si="10"/>
        <v>0</v>
      </c>
      <c r="H52" s="246">
        <f t="shared" si="10"/>
        <v>0</v>
      </c>
      <c r="I52" s="246">
        <f t="shared" si="10"/>
        <v>0</v>
      </c>
      <c r="J52" s="246">
        <f t="shared" si="10"/>
        <v>0</v>
      </c>
      <c r="K52" s="246">
        <f t="shared" si="10"/>
        <v>0</v>
      </c>
      <c r="L52" s="246">
        <f t="shared" si="10"/>
        <v>0</v>
      </c>
      <c r="M52" s="246">
        <f t="shared" si="10"/>
        <v>0</v>
      </c>
      <c r="N52" s="246">
        <f>+B43</f>
        <v>0</v>
      </c>
      <c r="O52" s="246">
        <f t="shared" ref="O52:Y52" si="11">+C43</f>
        <v>0</v>
      </c>
      <c r="P52" s="246">
        <f t="shared" si="11"/>
        <v>0</v>
      </c>
      <c r="Q52" s="246">
        <f t="shared" si="11"/>
        <v>0</v>
      </c>
      <c r="R52" s="246">
        <f t="shared" si="11"/>
        <v>0</v>
      </c>
      <c r="S52" s="246">
        <f t="shared" si="11"/>
        <v>0</v>
      </c>
      <c r="T52" s="246">
        <f t="shared" si="11"/>
        <v>0</v>
      </c>
      <c r="U52" s="246">
        <f t="shared" si="11"/>
        <v>0</v>
      </c>
      <c r="V52" s="246">
        <f t="shared" si="11"/>
        <v>0</v>
      </c>
      <c r="W52" s="246">
        <f t="shared" si="11"/>
        <v>0</v>
      </c>
      <c r="X52" s="246">
        <f t="shared" si="11"/>
        <v>0</v>
      </c>
      <c r="Y52" s="246">
        <f t="shared" si="11"/>
        <v>0</v>
      </c>
      <c r="Z52" s="246"/>
    </row>
    <row r="53" spans="2:26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26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26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26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98"/>
  <sheetViews>
    <sheetView showGridLines="0" topLeftCell="A33" zoomScale="75" zoomScaleNormal="75" workbookViewId="0">
      <selection activeCell="D47" sqref="D47"/>
    </sheetView>
  </sheetViews>
  <sheetFormatPr defaultColWidth="10.25" defaultRowHeight="19.899999999999999" customHeight="1"/>
  <cols>
    <col min="1" max="1" width="6.625" style="52" customWidth="1"/>
    <col min="2" max="2" width="21" style="52" customWidth="1"/>
    <col min="3" max="3" width="16.875" style="52" customWidth="1"/>
    <col min="4" max="4" width="20.125" style="52" bestFit="1" customWidth="1"/>
    <col min="5" max="5" width="4.25" style="52" customWidth="1"/>
    <col min="6" max="6" width="10.5" style="52" bestFit="1" customWidth="1"/>
    <col min="7" max="7" width="4.25" style="52" customWidth="1"/>
    <col min="8" max="8" width="11.625" style="52" customWidth="1"/>
    <col min="9" max="9" width="4.25" style="52" customWidth="1"/>
    <col min="10" max="10" width="10.5" style="52" bestFit="1" customWidth="1"/>
    <col min="11" max="11" width="4.25" style="52" customWidth="1"/>
    <col min="12" max="12" width="9.5" style="52" bestFit="1" customWidth="1"/>
    <col min="13" max="13" width="4.25" style="52" customWidth="1"/>
    <col min="14" max="14" width="9.5" style="52" bestFit="1" customWidth="1"/>
    <col min="15" max="15" width="4.25" style="52" customWidth="1"/>
    <col min="16" max="16" width="11.125" style="52" bestFit="1" customWidth="1"/>
    <col min="17" max="17" width="4.25" style="52" customWidth="1"/>
    <col min="18" max="18" width="9.5" style="52" bestFit="1" customWidth="1"/>
    <col min="19" max="19" width="4.25" style="52" customWidth="1"/>
    <col min="20" max="20" width="9.5" style="52" bestFit="1" customWidth="1"/>
    <col min="21" max="21" width="4.25" style="52" customWidth="1"/>
    <col min="22" max="22" width="9.75" style="52" bestFit="1" customWidth="1"/>
    <col min="23" max="23" width="4.25" style="52" customWidth="1"/>
    <col min="24" max="24" width="9.75" style="52" bestFit="1" customWidth="1"/>
    <col min="25" max="25" width="4.25" style="52" customWidth="1"/>
    <col min="26" max="26" width="9.75" style="52" bestFit="1" customWidth="1"/>
    <col min="27" max="27" width="4.25" style="52" customWidth="1"/>
    <col min="28" max="28" width="10.625" style="52" bestFit="1" customWidth="1"/>
    <col min="29" max="29" width="4.25" style="52" customWidth="1"/>
    <col min="30" max="30" width="11" style="52" bestFit="1" customWidth="1"/>
    <col min="31" max="31" width="2.25" style="52" customWidth="1"/>
    <col min="32" max="32" width="11.25" style="52" customWidth="1"/>
    <col min="33" max="37" width="8.75" style="52" customWidth="1"/>
    <col min="38" max="16384" width="10.25" style="52"/>
  </cols>
  <sheetData>
    <row r="1" spans="1:37" ht="14.4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50"/>
      <c r="AH1" s="50"/>
      <c r="AK1" s="53"/>
    </row>
    <row r="2" spans="1:37" ht="17.45" customHeight="1">
      <c r="A2" s="47"/>
      <c r="B2" s="54"/>
      <c r="C2" s="49"/>
      <c r="D2" s="55"/>
      <c r="E2" s="50"/>
      <c r="F2" s="50"/>
      <c r="G2" s="56"/>
      <c r="H2" s="50"/>
      <c r="I2" s="50"/>
      <c r="J2" s="50"/>
      <c r="K2" s="50"/>
      <c r="L2" s="5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50"/>
      <c r="AH2" s="50"/>
      <c r="AK2" s="53"/>
    </row>
    <row r="3" spans="1:37" ht="17.45" customHeight="1">
      <c r="A3" s="47"/>
      <c r="B3" s="58"/>
      <c r="C3" s="49"/>
      <c r="D3" s="55"/>
      <c r="E3" s="50"/>
      <c r="F3" s="50"/>
      <c r="G3" s="56" t="s">
        <v>0</v>
      </c>
      <c r="H3" s="50"/>
      <c r="I3" s="50"/>
      <c r="J3" s="50"/>
      <c r="K3" s="50"/>
      <c r="L3" s="5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50"/>
      <c r="AH3" s="50"/>
      <c r="AK3" s="53"/>
    </row>
    <row r="4" spans="1:37" ht="17.45" customHeight="1">
      <c r="A4" s="59" t="s">
        <v>1</v>
      </c>
      <c r="B4" s="58"/>
      <c r="C4" s="49"/>
      <c r="D4" s="55"/>
      <c r="E4" s="50"/>
      <c r="F4" s="50"/>
      <c r="G4" s="56"/>
      <c r="H4" s="50"/>
      <c r="I4" s="50"/>
      <c r="J4" s="50"/>
      <c r="K4" s="50"/>
      <c r="L4" s="5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1"/>
      <c r="AG4" s="50"/>
      <c r="AH4" s="50"/>
      <c r="AK4" s="53"/>
    </row>
    <row r="5" spans="1:37" ht="14.45" customHeight="1">
      <c r="A5" s="47"/>
      <c r="B5" s="60"/>
      <c r="C5" s="61"/>
      <c r="D5" s="62" t="s">
        <v>67</v>
      </c>
      <c r="E5" s="361" t="s">
        <v>71</v>
      </c>
      <c r="F5" s="363"/>
      <c r="G5" s="363"/>
      <c r="H5" s="362"/>
      <c r="I5" s="361" t="s">
        <v>72</v>
      </c>
      <c r="J5" s="363"/>
      <c r="K5" s="363"/>
      <c r="L5" s="362"/>
      <c r="M5" s="360" t="s">
        <v>73</v>
      </c>
      <c r="N5" s="360"/>
      <c r="O5" s="360"/>
      <c r="P5" s="360"/>
      <c r="Q5" s="360" t="s">
        <v>74</v>
      </c>
      <c r="R5" s="360"/>
      <c r="S5" s="360"/>
      <c r="T5" s="360"/>
      <c r="U5" s="360" t="s">
        <v>75</v>
      </c>
      <c r="V5" s="360"/>
      <c r="W5" s="360"/>
      <c r="X5" s="361"/>
      <c r="Y5" s="360" t="s">
        <v>76</v>
      </c>
      <c r="Z5" s="360"/>
      <c r="AA5" s="360"/>
      <c r="AB5" s="360"/>
      <c r="AC5" s="60"/>
      <c r="AD5" s="60"/>
      <c r="AE5" s="50"/>
      <c r="AF5" s="51"/>
      <c r="AG5" s="50"/>
      <c r="AH5" s="50"/>
      <c r="AK5" s="53"/>
    </row>
    <row r="6" spans="1:37" ht="14.45" customHeight="1">
      <c r="A6" s="63" t="s">
        <v>19</v>
      </c>
      <c r="B6" s="60"/>
      <c r="C6" s="60"/>
      <c r="D6" s="62" t="s">
        <v>68</v>
      </c>
      <c r="E6" s="361" t="s">
        <v>12</v>
      </c>
      <c r="F6" s="362"/>
      <c r="G6" s="361" t="s">
        <v>13</v>
      </c>
      <c r="H6" s="362"/>
      <c r="I6" s="361" t="s">
        <v>14</v>
      </c>
      <c r="J6" s="362"/>
      <c r="K6" s="361" t="s">
        <v>15</v>
      </c>
      <c r="L6" s="362"/>
      <c r="M6" s="361" t="s">
        <v>4</v>
      </c>
      <c r="N6" s="362"/>
      <c r="O6" s="361" t="s">
        <v>5</v>
      </c>
      <c r="P6" s="362"/>
      <c r="Q6" s="361" t="s">
        <v>6</v>
      </c>
      <c r="R6" s="362"/>
      <c r="S6" s="361" t="s">
        <v>7</v>
      </c>
      <c r="T6" s="362"/>
      <c r="U6" s="361" t="s">
        <v>8</v>
      </c>
      <c r="V6" s="362"/>
      <c r="W6" s="361" t="s">
        <v>9</v>
      </c>
      <c r="X6" s="362"/>
      <c r="Y6" s="361" t="s">
        <v>10</v>
      </c>
      <c r="Z6" s="362"/>
      <c r="AA6" s="361" t="s">
        <v>11</v>
      </c>
      <c r="AB6" s="362"/>
      <c r="AC6" s="60"/>
      <c r="AD6" s="60"/>
      <c r="AE6" s="50"/>
      <c r="AF6" s="51"/>
      <c r="AG6" s="50"/>
      <c r="AH6" s="50"/>
      <c r="AK6" s="53"/>
    </row>
    <row r="7" spans="1:37" ht="14.45" customHeight="1">
      <c r="A7" s="63" t="s">
        <v>19</v>
      </c>
      <c r="B7" s="64"/>
      <c r="C7" s="64"/>
      <c r="D7" s="65" t="s">
        <v>69</v>
      </c>
      <c r="E7" s="329">
        <v>3</v>
      </c>
      <c r="F7" s="330"/>
      <c r="G7" s="329">
        <v>3</v>
      </c>
      <c r="H7" s="331"/>
      <c r="I7" s="329">
        <v>4</v>
      </c>
      <c r="J7" s="330"/>
      <c r="K7" s="329">
        <v>3</v>
      </c>
      <c r="L7" s="331"/>
      <c r="M7" s="329">
        <v>4</v>
      </c>
      <c r="N7" s="330"/>
      <c r="O7" s="332">
        <v>3</v>
      </c>
      <c r="P7" s="331"/>
      <c r="Q7" s="329">
        <v>4</v>
      </c>
      <c r="R7" s="330"/>
      <c r="S7" s="329">
        <v>3</v>
      </c>
      <c r="T7" s="331"/>
      <c r="U7" s="329">
        <v>4</v>
      </c>
      <c r="V7" s="330"/>
      <c r="W7" s="329">
        <v>3</v>
      </c>
      <c r="X7" s="333"/>
      <c r="Y7" s="329">
        <v>4</v>
      </c>
      <c r="Z7" s="330"/>
      <c r="AA7" s="329">
        <v>0</v>
      </c>
      <c r="AB7" s="331"/>
      <c r="AC7" s="369">
        <f>+E7+G7+I7+K7+M7+O7+Q7+S7+U7+W7+Y7+AA7</f>
        <v>38</v>
      </c>
      <c r="AD7" s="370"/>
      <c r="AE7" s="50"/>
      <c r="AF7" s="51"/>
      <c r="AG7" s="50"/>
      <c r="AH7" s="50"/>
      <c r="AK7" s="53"/>
    </row>
    <row r="8" spans="1:37" ht="14.45" customHeight="1">
      <c r="A8" s="47"/>
      <c r="B8" s="70" t="s">
        <v>66</v>
      </c>
      <c r="C8" s="71" t="s">
        <v>77</v>
      </c>
      <c r="D8" s="72" t="s">
        <v>70</v>
      </c>
      <c r="E8" s="334"/>
      <c r="F8" s="335">
        <v>0</v>
      </c>
      <c r="G8" s="336"/>
      <c r="H8" s="335">
        <v>1</v>
      </c>
      <c r="I8" s="334"/>
      <c r="J8" s="335">
        <v>0</v>
      </c>
      <c r="K8" s="336"/>
      <c r="L8" s="335">
        <v>1</v>
      </c>
      <c r="M8" s="334"/>
      <c r="N8" s="335">
        <v>0</v>
      </c>
      <c r="O8" s="337"/>
      <c r="P8" s="338">
        <v>1</v>
      </c>
      <c r="Q8" s="339"/>
      <c r="R8" s="338">
        <v>0</v>
      </c>
      <c r="S8" s="340"/>
      <c r="T8" s="338">
        <v>2</v>
      </c>
      <c r="U8" s="339"/>
      <c r="V8" s="338">
        <v>0</v>
      </c>
      <c r="W8" s="340"/>
      <c r="X8" s="341">
        <v>1</v>
      </c>
      <c r="Y8" s="339"/>
      <c r="Z8" s="338">
        <v>0</v>
      </c>
      <c r="AA8" s="340"/>
      <c r="AB8" s="338">
        <v>6</v>
      </c>
      <c r="AC8" s="369">
        <f>+F8+H8+J8+L8+N8+P8+R8+T8+V8+X8+Z8+AB8</f>
        <v>12</v>
      </c>
      <c r="AD8" s="370"/>
      <c r="AE8" s="50"/>
      <c r="AF8" s="51"/>
      <c r="AG8" s="50"/>
      <c r="AH8" s="50"/>
      <c r="AK8" s="53"/>
    </row>
    <row r="9" spans="1:37" ht="14.45" customHeight="1">
      <c r="A9" s="73"/>
      <c r="B9" s="74"/>
      <c r="C9" s="75"/>
      <c r="D9" s="76"/>
      <c r="E9" s="77"/>
      <c r="F9" s="78"/>
      <c r="G9" s="79"/>
      <c r="H9" s="80"/>
      <c r="I9" s="81"/>
      <c r="J9" s="80"/>
      <c r="K9" s="81"/>
      <c r="L9" s="80"/>
      <c r="M9" s="81"/>
      <c r="N9" s="80"/>
      <c r="O9" s="81"/>
      <c r="P9" s="80"/>
      <c r="Q9" s="81"/>
      <c r="R9" s="80"/>
      <c r="S9" s="81"/>
      <c r="T9" s="80"/>
      <c r="U9" s="81"/>
      <c r="V9" s="80"/>
      <c r="W9" s="81"/>
      <c r="X9" s="80"/>
      <c r="Y9" s="81"/>
      <c r="Z9" s="80"/>
      <c r="AA9" s="81"/>
      <c r="AB9" s="79"/>
      <c r="AC9" s="361" t="s">
        <v>78</v>
      </c>
      <c r="AD9" s="362"/>
      <c r="AE9" s="50"/>
      <c r="AF9" s="51"/>
      <c r="AG9" s="82" t="s">
        <v>18</v>
      </c>
      <c r="AH9" s="50"/>
      <c r="AK9" s="53"/>
    </row>
    <row r="10" spans="1:37" ht="14.45" customHeight="1">
      <c r="A10" s="73" t="s">
        <v>22</v>
      </c>
      <c r="B10" s="83" t="s">
        <v>20</v>
      </c>
      <c r="C10" s="318"/>
      <c r="D10" s="84" t="s">
        <v>21</v>
      </c>
      <c r="E10" s="319"/>
      <c r="F10" s="85">
        <f>E10*$C$10*E7</f>
        <v>0</v>
      </c>
      <c r="G10" s="319"/>
      <c r="H10" s="85">
        <f>G10*$C$10*G7</f>
        <v>0</v>
      </c>
      <c r="I10" s="319"/>
      <c r="J10" s="85">
        <f>I10*$C$10*I7</f>
        <v>0</v>
      </c>
      <c r="K10" s="319"/>
      <c r="L10" s="85">
        <f>K10*$C$10*K7</f>
        <v>0</v>
      </c>
      <c r="M10" s="319"/>
      <c r="N10" s="85">
        <f>M10*$C$10*M7</f>
        <v>0</v>
      </c>
      <c r="O10" s="319"/>
      <c r="P10" s="85">
        <f>O10*$C$10*O7</f>
        <v>0</v>
      </c>
      <c r="Q10" s="319"/>
      <c r="R10" s="85">
        <f>Q10*$C$10*Q7</f>
        <v>0</v>
      </c>
      <c r="S10" s="319"/>
      <c r="T10" s="85">
        <f>S10*$C$10*S7</f>
        <v>0</v>
      </c>
      <c r="U10" s="319"/>
      <c r="V10" s="85">
        <f>U10*$C$10*U7</f>
        <v>0</v>
      </c>
      <c r="W10" s="319"/>
      <c r="X10" s="85">
        <f>W10*$C$10*W7</f>
        <v>0</v>
      </c>
      <c r="Y10" s="319"/>
      <c r="Z10" s="85">
        <f>Y10*$C$10*Y7</f>
        <v>0</v>
      </c>
      <c r="AA10" s="319"/>
      <c r="AB10" s="85">
        <f>AA10*$C$10*AA7</f>
        <v>0</v>
      </c>
      <c r="AC10" s="86">
        <f>+E10+G10+I10+K10+M10+O10+Q10+S10+U10+W10+Y10+AA10</f>
        <v>0</v>
      </c>
      <c r="AD10" s="87">
        <f t="shared" ref="AD10:AD15" si="0">F10+H10+J10+L10+N10+P10+R10+T10+V10+X10+Z10+AB10</f>
        <v>0</v>
      </c>
      <c r="AE10" s="88"/>
      <c r="AF10" s="51"/>
      <c r="AG10" s="89">
        <f>AD10*15/100</f>
        <v>0</v>
      </c>
      <c r="AH10" s="50"/>
      <c r="AK10" s="53"/>
    </row>
    <row r="11" spans="1:37" ht="14.45" customHeight="1">
      <c r="A11" s="73" t="s">
        <v>25</v>
      </c>
      <c r="B11" s="204" t="s">
        <v>20</v>
      </c>
      <c r="C11" s="318"/>
      <c r="D11" s="84" t="s">
        <v>156</v>
      </c>
      <c r="E11" s="319"/>
      <c r="F11" s="85">
        <f>E11*$C$11*E7</f>
        <v>0</v>
      </c>
      <c r="G11" s="319"/>
      <c r="H11" s="85">
        <f>G11*$C$11*G7</f>
        <v>0</v>
      </c>
      <c r="I11" s="319"/>
      <c r="J11" s="85">
        <f>I11*$C$11*I7</f>
        <v>0</v>
      </c>
      <c r="K11" s="319"/>
      <c r="L11" s="85">
        <f>K11*$C$11*K7</f>
        <v>0</v>
      </c>
      <c r="M11" s="319"/>
      <c r="N11" s="85">
        <f>M11*$C$11*M7</f>
        <v>0</v>
      </c>
      <c r="O11" s="319"/>
      <c r="P11" s="85">
        <f>O11*$C$11*O7</f>
        <v>0</v>
      </c>
      <c r="Q11" s="319"/>
      <c r="R11" s="85">
        <f>Q11*$C$11*Q7</f>
        <v>0</v>
      </c>
      <c r="S11" s="319"/>
      <c r="T11" s="85">
        <f>S11*$C$11*S7</f>
        <v>0</v>
      </c>
      <c r="U11" s="319"/>
      <c r="V11" s="85">
        <f>U11*$C$11*U7</f>
        <v>0</v>
      </c>
      <c r="W11" s="319"/>
      <c r="X11" s="85">
        <f>W11*$C$11*W7</f>
        <v>0</v>
      </c>
      <c r="Y11" s="319"/>
      <c r="Z11" s="85">
        <f>Y11*$C$11*Y7</f>
        <v>0</v>
      </c>
      <c r="AA11" s="319"/>
      <c r="AB11" s="85">
        <f>AA11*$C$11*AA7</f>
        <v>0</v>
      </c>
      <c r="AC11" s="86">
        <f>+E11+G11+I11+K11+M11+O11+Q11+S11+U11+W11+Y11+AA11</f>
        <v>0</v>
      </c>
      <c r="AD11" s="87">
        <f t="shared" si="0"/>
        <v>0</v>
      </c>
      <c r="AE11" s="88"/>
      <c r="AF11" s="51"/>
      <c r="AG11" s="89">
        <f>AD11*15/100</f>
        <v>0</v>
      </c>
      <c r="AH11" s="50"/>
      <c r="AK11" s="53"/>
    </row>
    <row r="12" spans="1:37" ht="14.45" customHeight="1">
      <c r="A12" s="73" t="s">
        <v>34</v>
      </c>
      <c r="B12" s="83" t="s">
        <v>23</v>
      </c>
      <c r="C12" s="318"/>
      <c r="D12" s="84" t="s">
        <v>24</v>
      </c>
      <c r="E12" s="319"/>
      <c r="F12" s="85">
        <f>E12*$C$12*E7</f>
        <v>0</v>
      </c>
      <c r="G12" s="319"/>
      <c r="H12" s="85">
        <f>G12*$C$12*G7</f>
        <v>0</v>
      </c>
      <c r="I12" s="319"/>
      <c r="J12" s="85">
        <f>I12*$C$12*I7</f>
        <v>0</v>
      </c>
      <c r="K12" s="319"/>
      <c r="L12" s="85">
        <f>K12*$C$12*K7</f>
        <v>0</v>
      </c>
      <c r="M12" s="319"/>
      <c r="N12" s="85">
        <f>M12*$C$12*M7</f>
        <v>0</v>
      </c>
      <c r="O12" s="319"/>
      <c r="P12" s="85">
        <f>O12*$C$12*O7</f>
        <v>0</v>
      </c>
      <c r="Q12" s="319"/>
      <c r="R12" s="85">
        <f>Q12*$C$12*Q7</f>
        <v>0</v>
      </c>
      <c r="S12" s="319"/>
      <c r="T12" s="85">
        <f>S12*$C$12*S7</f>
        <v>0</v>
      </c>
      <c r="U12" s="319"/>
      <c r="V12" s="85">
        <f>U12*$C$12*U7</f>
        <v>0</v>
      </c>
      <c r="W12" s="319"/>
      <c r="X12" s="85">
        <f>W12*$C$12*W7</f>
        <v>0</v>
      </c>
      <c r="Y12" s="319"/>
      <c r="Z12" s="85">
        <f>Y12*$C$12*Y7</f>
        <v>0</v>
      </c>
      <c r="AA12" s="319"/>
      <c r="AB12" s="85">
        <f>AA12*$C$12*AA7</f>
        <v>0</v>
      </c>
      <c r="AC12" s="86">
        <f>+E12+G12+I12+K12+M12+O12+Q12+S12+U12+W12+Y12+AA12</f>
        <v>0</v>
      </c>
      <c r="AD12" s="87">
        <f t="shared" si="0"/>
        <v>0</v>
      </c>
      <c r="AE12" s="88"/>
      <c r="AF12" s="51"/>
      <c r="AG12" s="89">
        <f>AD13*15/100</f>
        <v>0</v>
      </c>
      <c r="AH12" s="50"/>
      <c r="AK12" s="53"/>
    </row>
    <row r="13" spans="1:37" ht="14.45" customHeight="1">
      <c r="A13" s="73"/>
      <c r="B13" s="83" t="s">
        <v>26</v>
      </c>
      <c r="C13" s="318"/>
      <c r="D13" s="84" t="s">
        <v>180</v>
      </c>
      <c r="E13" s="319"/>
      <c r="F13" s="85">
        <f>E13*$C$13*F8</f>
        <v>0</v>
      </c>
      <c r="G13" s="319"/>
      <c r="H13" s="85">
        <f>G13*$C$13*H8</f>
        <v>0</v>
      </c>
      <c r="I13" s="319"/>
      <c r="J13" s="85">
        <f>I13*$C$13*J8</f>
        <v>0</v>
      </c>
      <c r="K13" s="319"/>
      <c r="L13" s="85">
        <f>K13*$C$13*L8</f>
        <v>0</v>
      </c>
      <c r="M13" s="319"/>
      <c r="N13" s="85">
        <f>M13*$C$13*N8</f>
        <v>0</v>
      </c>
      <c r="O13" s="319"/>
      <c r="P13" s="85">
        <f>O13*$C$13*P8</f>
        <v>0</v>
      </c>
      <c r="Q13" s="319"/>
      <c r="R13" s="85">
        <f>Q13*$C$13*R8</f>
        <v>0</v>
      </c>
      <c r="S13" s="319"/>
      <c r="T13" s="85">
        <f>S13*$C$13*T8</f>
        <v>0</v>
      </c>
      <c r="U13" s="319"/>
      <c r="V13" s="85">
        <f>U13*$C$13*V8</f>
        <v>0</v>
      </c>
      <c r="W13" s="319"/>
      <c r="X13" s="85">
        <f>W13*$C$13*X8</f>
        <v>0</v>
      </c>
      <c r="Y13" s="319"/>
      <c r="Z13" s="85">
        <f>Y13*$C$13*Z8</f>
        <v>0</v>
      </c>
      <c r="AA13" s="319"/>
      <c r="AB13" s="85">
        <f>AA13*$C$13*AB8</f>
        <v>0</v>
      </c>
      <c r="AC13" s="86">
        <f>+E13+G13+I13+K13+M13+O13+Q13+S13+U13+W13+Y13+AA13</f>
        <v>0</v>
      </c>
      <c r="AD13" s="87">
        <f t="shared" si="0"/>
        <v>0</v>
      </c>
      <c r="AE13" s="88"/>
      <c r="AF13" s="51"/>
      <c r="AG13" s="90"/>
      <c r="AH13" s="50"/>
      <c r="AK13" s="53"/>
    </row>
    <row r="14" spans="1:37" ht="15" customHeight="1">
      <c r="A14" s="47"/>
      <c r="B14" s="83" t="s">
        <v>28</v>
      </c>
      <c r="C14" s="318"/>
      <c r="D14" s="84" t="s">
        <v>29</v>
      </c>
      <c r="E14" s="319"/>
      <c r="F14" s="85">
        <f>+E14*C14</f>
        <v>0</v>
      </c>
      <c r="G14" s="319"/>
      <c r="H14" s="85">
        <f>+G14*C14</f>
        <v>0</v>
      </c>
      <c r="I14" s="319"/>
      <c r="J14" s="85">
        <f>+I14*C14</f>
        <v>0</v>
      </c>
      <c r="K14" s="319"/>
      <c r="L14" s="85">
        <f>+K14*C14</f>
        <v>0</v>
      </c>
      <c r="M14" s="319"/>
      <c r="N14" s="85">
        <f>+M14*C14</f>
        <v>0</v>
      </c>
      <c r="O14" s="319"/>
      <c r="P14" s="85">
        <f>+O14*C14</f>
        <v>0</v>
      </c>
      <c r="Q14" s="319"/>
      <c r="R14" s="85">
        <f>+Q14*C14</f>
        <v>0</v>
      </c>
      <c r="S14" s="319"/>
      <c r="T14" s="85">
        <f>+S14*C14</f>
        <v>0</v>
      </c>
      <c r="U14" s="319"/>
      <c r="V14" s="85">
        <f>+U14*C14</f>
        <v>0</v>
      </c>
      <c r="W14" s="319"/>
      <c r="X14" s="85">
        <f>+W14*C14</f>
        <v>0</v>
      </c>
      <c r="Y14" s="319"/>
      <c r="Z14" s="85">
        <f>+Y14*C14</f>
        <v>0</v>
      </c>
      <c r="AA14" s="319"/>
      <c r="AB14" s="85">
        <f>+AA14*C14</f>
        <v>0</v>
      </c>
      <c r="AC14" s="86">
        <f>+E14+G14+I14+K14+M14+O14+Q14+S14+U14+W14+Y14+AA14</f>
        <v>0</v>
      </c>
      <c r="AD14" s="87">
        <f t="shared" si="0"/>
        <v>0</v>
      </c>
      <c r="AE14" s="88"/>
      <c r="AF14" s="51"/>
      <c r="AG14" s="100">
        <f>SUM(AG10:AG13)</f>
        <v>0</v>
      </c>
      <c r="AH14" s="50"/>
      <c r="AK14" s="53"/>
    </row>
    <row r="15" spans="1:37" ht="15" customHeight="1">
      <c r="A15" s="47"/>
      <c r="B15" s="91"/>
      <c r="C15" s="92"/>
      <c r="D15" s="93"/>
      <c r="E15" s="94"/>
      <c r="F15" s="95"/>
      <c r="G15" s="96"/>
      <c r="H15" s="97"/>
      <c r="I15" s="98"/>
      <c r="J15" s="97"/>
      <c r="K15" s="98"/>
      <c r="L15" s="97"/>
      <c r="M15" s="98"/>
      <c r="N15" s="97"/>
      <c r="O15" s="98"/>
      <c r="P15" s="97"/>
      <c r="Q15" s="98"/>
      <c r="R15" s="97"/>
      <c r="S15" s="98"/>
      <c r="T15" s="97"/>
      <c r="U15" s="98"/>
      <c r="V15" s="97"/>
      <c r="W15" s="98"/>
      <c r="X15" s="97"/>
      <c r="Y15" s="98"/>
      <c r="Z15" s="97"/>
      <c r="AA15" s="98"/>
      <c r="AB15" s="97"/>
      <c r="AC15" s="98"/>
      <c r="AD15" s="99">
        <f t="shared" si="0"/>
        <v>0</v>
      </c>
      <c r="AE15" s="106"/>
      <c r="AF15" s="51"/>
      <c r="AG15" s="107"/>
      <c r="AH15" s="50"/>
      <c r="AK15" s="53"/>
    </row>
    <row r="16" spans="1:37" ht="14.45" customHeight="1">
      <c r="A16" s="47"/>
      <c r="B16" s="50"/>
      <c r="C16" s="50"/>
      <c r="D16" s="101" t="s">
        <v>30</v>
      </c>
      <c r="E16" s="102"/>
      <c r="F16" s="103">
        <f>SUM(F9:F15)</f>
        <v>0</v>
      </c>
      <c r="G16" s="104"/>
      <c r="H16" s="105">
        <f>SUM(H9:H15)</f>
        <v>0</v>
      </c>
      <c r="I16" s="104"/>
      <c r="J16" s="105">
        <f>SUM(J9:J15)</f>
        <v>0</v>
      </c>
      <c r="K16" s="104"/>
      <c r="L16" s="105">
        <f>SUM(L9:L15)</f>
        <v>0</v>
      </c>
      <c r="M16" s="104"/>
      <c r="N16" s="105">
        <f>SUM(N9:N15)</f>
        <v>0</v>
      </c>
      <c r="O16" s="104"/>
      <c r="P16" s="105">
        <f>SUM(P9:P15)</f>
        <v>0</v>
      </c>
      <c r="Q16" s="104"/>
      <c r="R16" s="105">
        <f>SUM(R9:R15)</f>
        <v>0</v>
      </c>
      <c r="S16" s="104"/>
      <c r="T16" s="105">
        <f>SUM(T9:T15)</f>
        <v>0</v>
      </c>
      <c r="U16" s="104"/>
      <c r="V16" s="105">
        <f>SUM(V9:V15)</f>
        <v>0</v>
      </c>
      <c r="W16" s="104"/>
      <c r="X16" s="105">
        <f>SUM(X9:X15)</f>
        <v>0</v>
      </c>
      <c r="Y16" s="104"/>
      <c r="Z16" s="105">
        <f>SUM(Z9:Z15)</f>
        <v>0</v>
      </c>
      <c r="AA16" s="104"/>
      <c r="AB16" s="105">
        <f>SUM(AB9:AB15)</f>
        <v>0</v>
      </c>
      <c r="AC16" s="104"/>
      <c r="AD16" s="105">
        <f>SUM(AD9:AD15)</f>
        <v>0</v>
      </c>
      <c r="AE16" s="50"/>
      <c r="AF16" s="51"/>
      <c r="AG16" s="50"/>
      <c r="AH16" s="50"/>
      <c r="AK16" s="53"/>
    </row>
    <row r="17" spans="1:37" ht="14.45" customHeight="1">
      <c r="A17" s="47"/>
      <c r="B17" s="50"/>
      <c r="C17" s="49"/>
      <c r="D17" s="50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50"/>
      <c r="AF17" s="51"/>
      <c r="AG17" s="50"/>
      <c r="AH17" s="50"/>
      <c r="AK17" s="53"/>
    </row>
    <row r="18" spans="1:37" ht="14.45" customHeight="1">
      <c r="A18" s="47"/>
      <c r="B18" s="50"/>
      <c r="C18" s="10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11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50"/>
      <c r="AH18" s="50"/>
      <c r="AK18" s="53"/>
    </row>
    <row r="19" spans="1:37" ht="14.45" customHeight="1">
      <c r="A19" s="47"/>
      <c r="B19" s="50"/>
      <c r="C19" s="10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11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50"/>
      <c r="AH19" s="50"/>
      <c r="AK19" s="53"/>
    </row>
    <row r="20" spans="1:37" ht="14.45" customHeight="1">
      <c r="A20" s="47"/>
      <c r="B20" s="50"/>
      <c r="C20" s="10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50"/>
      <c r="AH20" s="50"/>
      <c r="AK20" s="53"/>
    </row>
    <row r="21" spans="1:37" ht="14.45" customHeight="1">
      <c r="A21" s="47"/>
      <c r="B21" s="50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0"/>
      <c r="AH21" s="50"/>
      <c r="AK21" s="53"/>
    </row>
    <row r="22" spans="1:37" ht="14.45" customHeight="1">
      <c r="A22" s="47"/>
      <c r="B22" s="50"/>
      <c r="C22" s="10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  <c r="AG22" s="50"/>
      <c r="AH22" s="50"/>
      <c r="AK22" s="53"/>
    </row>
    <row r="23" spans="1:37" ht="14.45" customHeight="1">
      <c r="A23" s="47"/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0"/>
      <c r="AH23" s="50"/>
      <c r="AK23" s="53"/>
    </row>
    <row r="24" spans="1:37" ht="14.45" customHeight="1">
      <c r="A24" s="47"/>
      <c r="B24" s="49"/>
      <c r="C24" s="10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0"/>
      <c r="AH24" s="50"/>
      <c r="AK24" s="53"/>
    </row>
    <row r="25" spans="1:37" ht="17.45" customHeight="1">
      <c r="A25" s="47"/>
      <c r="B25" s="49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  <c r="AG25" s="50"/>
      <c r="AH25" s="50"/>
      <c r="AK25" s="53"/>
    </row>
    <row r="26" spans="1:37" ht="14.45" customHeight="1">
      <c r="A26" s="47"/>
      <c r="B26" s="58"/>
      <c r="C26" s="111"/>
      <c r="D26" s="55"/>
      <c r="E26" s="50"/>
      <c r="F26" s="50"/>
      <c r="G26" s="56" t="s">
        <v>31</v>
      </c>
      <c r="H26" s="50"/>
      <c r="I26" s="50"/>
      <c r="J26" s="50"/>
      <c r="K26" s="50"/>
      <c r="L26" s="57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50"/>
      <c r="AH26" s="50"/>
      <c r="AK26" s="53"/>
    </row>
    <row r="27" spans="1:37" ht="14.45" customHeight="1">
      <c r="A27" s="47"/>
      <c r="B27" s="50"/>
      <c r="C27" s="49"/>
      <c r="D27" s="55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06"/>
      <c r="AF27" s="51"/>
      <c r="AG27" s="50"/>
      <c r="AH27" s="50"/>
      <c r="AK27" s="53"/>
    </row>
    <row r="28" spans="1:37" ht="14.45" customHeight="1">
      <c r="A28" s="47"/>
      <c r="B28" s="71" t="s">
        <v>66</v>
      </c>
      <c r="C28" s="371" t="s">
        <v>83</v>
      </c>
      <c r="D28" s="372"/>
      <c r="E28" s="368" t="str">
        <f>E6</f>
        <v>Sep</v>
      </c>
      <c r="F28" s="357"/>
      <c r="G28" s="368" t="str">
        <f>G6</f>
        <v>Oct</v>
      </c>
      <c r="H28" s="357"/>
      <c r="I28" s="368" t="str">
        <f>I6</f>
        <v>Nov</v>
      </c>
      <c r="J28" s="357"/>
      <c r="K28" s="368" t="str">
        <f>K6</f>
        <v>Dec</v>
      </c>
      <c r="L28" s="357"/>
      <c r="M28" s="368" t="str">
        <f>M6</f>
        <v>Jan</v>
      </c>
      <c r="N28" s="357"/>
      <c r="O28" s="368" t="str">
        <f>O6</f>
        <v>Feb</v>
      </c>
      <c r="P28" s="357"/>
      <c r="Q28" s="368" t="str">
        <f>Q6</f>
        <v>Mar</v>
      </c>
      <c r="R28" s="357"/>
      <c r="S28" s="368" t="str">
        <f>S6</f>
        <v>Apr</v>
      </c>
      <c r="T28" s="357"/>
      <c r="U28" s="368" t="str">
        <f>U6</f>
        <v>May</v>
      </c>
      <c r="V28" s="357"/>
      <c r="W28" s="368" t="str">
        <f>W6</f>
        <v>Jun</v>
      </c>
      <c r="X28" s="357"/>
      <c r="Y28" s="368" t="str">
        <f>Y6</f>
        <v>Jul</v>
      </c>
      <c r="Z28" s="357"/>
      <c r="AA28" s="368" t="str">
        <f>AA6</f>
        <v>Aug</v>
      </c>
      <c r="AB28" s="357"/>
      <c r="AC28" s="373" t="s">
        <v>33</v>
      </c>
      <c r="AD28" s="374"/>
      <c r="AE28" s="106"/>
      <c r="AF28" s="51"/>
      <c r="AG28" s="50"/>
      <c r="AH28" s="50"/>
      <c r="AK28" s="53"/>
    </row>
    <row r="29" spans="1:37" ht="14.45" customHeight="1">
      <c r="A29" s="47"/>
      <c r="B29" s="74"/>
      <c r="C29" s="74"/>
      <c r="D29" s="76"/>
      <c r="E29" s="113"/>
      <c r="F29" s="114"/>
      <c r="G29" s="115"/>
      <c r="H29" s="114"/>
      <c r="I29" s="115"/>
      <c r="J29" s="114"/>
      <c r="K29" s="115"/>
      <c r="L29" s="114"/>
      <c r="M29" s="115"/>
      <c r="N29" s="114"/>
      <c r="O29" s="115"/>
      <c r="P29" s="114"/>
      <c r="Q29" s="115"/>
      <c r="R29" s="114"/>
      <c r="S29" s="115"/>
      <c r="T29" s="114"/>
      <c r="U29" s="115"/>
      <c r="V29" s="114"/>
      <c r="W29" s="115"/>
      <c r="X29" s="114"/>
      <c r="Y29" s="115"/>
      <c r="Z29" s="114"/>
      <c r="AA29" s="115"/>
      <c r="AB29" s="114"/>
      <c r="AC29" s="116"/>
      <c r="AD29" s="114"/>
      <c r="AE29" s="106"/>
      <c r="AF29" s="51"/>
      <c r="AG29" s="50"/>
      <c r="AH29" s="50"/>
      <c r="AK29" s="53"/>
    </row>
    <row r="30" spans="1:37" ht="14.45" customHeight="1">
      <c r="A30" s="47"/>
      <c r="B30" s="83" t="s">
        <v>20</v>
      </c>
      <c r="C30" s="321"/>
      <c r="D30" s="117" t="s">
        <v>80</v>
      </c>
      <c r="E30" s="319">
        <f>E10</f>
        <v>0</v>
      </c>
      <c r="F30" s="87">
        <f>E30*$C$30*E7</f>
        <v>0</v>
      </c>
      <c r="G30" s="319">
        <f>G10</f>
        <v>0</v>
      </c>
      <c r="H30" s="87">
        <f>G30*$C$30*G7</f>
        <v>0</v>
      </c>
      <c r="I30" s="319">
        <f>I10</f>
        <v>0</v>
      </c>
      <c r="J30" s="87">
        <f>I30*$C$30*I7</f>
        <v>0</v>
      </c>
      <c r="K30" s="319">
        <v>0</v>
      </c>
      <c r="L30" s="87">
        <f>K30*$C$30*K7</f>
        <v>0</v>
      </c>
      <c r="M30" s="319">
        <v>0</v>
      </c>
      <c r="N30" s="87">
        <f>M30*$C$30*M7</f>
        <v>0</v>
      </c>
      <c r="O30" s="319"/>
      <c r="P30" s="87">
        <f>O30*$C$30*O7</f>
        <v>0</v>
      </c>
      <c r="Q30" s="319"/>
      <c r="R30" s="87">
        <f>Q30*$C$30*Q7</f>
        <v>0</v>
      </c>
      <c r="S30" s="319"/>
      <c r="T30" s="87">
        <f>S30*$C$30*S7</f>
        <v>0</v>
      </c>
      <c r="U30" s="319"/>
      <c r="V30" s="87">
        <f>U30*$C$30*U7</f>
        <v>0</v>
      </c>
      <c r="W30" s="319"/>
      <c r="X30" s="87">
        <f>W30*$C$30*W7</f>
        <v>0</v>
      </c>
      <c r="Y30" s="319"/>
      <c r="Z30" s="87">
        <f>Y30*$C$30*Y7</f>
        <v>0</v>
      </c>
      <c r="AA30" s="319"/>
      <c r="AB30" s="87">
        <f>AA30*$C$30*AA7</f>
        <v>0</v>
      </c>
      <c r="AC30" s="81"/>
      <c r="AD30" s="87">
        <f t="shared" ref="AD30:AD36" si="1">F30+H30+J30+L30+N30+P30+R30+T30+V30+X30+Z30+AB30</f>
        <v>0</v>
      </c>
      <c r="AE30" s="106"/>
      <c r="AF30" s="51"/>
      <c r="AG30" s="50"/>
      <c r="AH30" s="50"/>
      <c r="AK30" s="53"/>
    </row>
    <row r="31" spans="1:37" ht="14.45" customHeight="1">
      <c r="A31" s="47"/>
      <c r="B31" s="204" t="s">
        <v>20</v>
      </c>
      <c r="C31" s="321"/>
      <c r="D31" s="117" t="s">
        <v>164</v>
      </c>
      <c r="E31" s="319">
        <f>E11</f>
        <v>0</v>
      </c>
      <c r="F31" s="87">
        <f>E31*$C$31*E7</f>
        <v>0</v>
      </c>
      <c r="G31" s="319">
        <f>G11</f>
        <v>0</v>
      </c>
      <c r="H31" s="87">
        <f>G31*$C$31*G7</f>
        <v>0</v>
      </c>
      <c r="I31" s="319">
        <v>0</v>
      </c>
      <c r="J31" s="87">
        <f>I31*$C$31*I7</f>
        <v>0</v>
      </c>
      <c r="K31" s="319">
        <v>0</v>
      </c>
      <c r="L31" s="87">
        <f>K31*$C$31*K7</f>
        <v>0</v>
      </c>
      <c r="M31" s="319">
        <v>0</v>
      </c>
      <c r="N31" s="87">
        <f>M31*$C$31*M7</f>
        <v>0</v>
      </c>
      <c r="O31" s="319"/>
      <c r="P31" s="87">
        <f>O31*$C$31*O7</f>
        <v>0</v>
      </c>
      <c r="Q31" s="319"/>
      <c r="R31" s="87">
        <f>Q31*$C$31*Q7</f>
        <v>0</v>
      </c>
      <c r="S31" s="319"/>
      <c r="T31" s="87">
        <f>S31*$C$31*S7</f>
        <v>0</v>
      </c>
      <c r="U31" s="319"/>
      <c r="V31" s="87">
        <f>U31*$C$31*U7</f>
        <v>0</v>
      </c>
      <c r="W31" s="319"/>
      <c r="X31" s="87">
        <f>W31*$C$31*W7</f>
        <v>0</v>
      </c>
      <c r="Y31" s="319"/>
      <c r="Z31" s="87">
        <f>Y31*$C$31*Y7</f>
        <v>0</v>
      </c>
      <c r="AA31" s="319"/>
      <c r="AB31" s="87">
        <f>AA31*$C$31*AA7</f>
        <v>0</v>
      </c>
      <c r="AC31" s="81"/>
      <c r="AD31" s="87">
        <f>F31+H31+J31+L31+N31+P31+R31+T31+V31+X31+Z31+AB31</f>
        <v>0</v>
      </c>
      <c r="AE31" s="106"/>
      <c r="AF31" s="51"/>
      <c r="AG31" s="50"/>
      <c r="AH31" s="50"/>
      <c r="AK31" s="53"/>
    </row>
    <row r="32" spans="1:37" ht="14.45" customHeight="1">
      <c r="A32" s="47"/>
      <c r="B32" s="83" t="s">
        <v>23</v>
      </c>
      <c r="C32" s="321"/>
      <c r="D32" s="117" t="s">
        <v>81</v>
      </c>
      <c r="E32" s="319">
        <f>E12</f>
        <v>0</v>
      </c>
      <c r="F32" s="87">
        <f>$C$32*E32*E7</f>
        <v>0</v>
      </c>
      <c r="G32" s="319">
        <v>0</v>
      </c>
      <c r="H32" s="87">
        <f>$C$32*G32*G7</f>
        <v>0</v>
      </c>
      <c r="I32" s="319">
        <v>0</v>
      </c>
      <c r="J32" s="87">
        <f>$C$32*I32*I7</f>
        <v>0</v>
      </c>
      <c r="K32" s="319">
        <v>0</v>
      </c>
      <c r="L32" s="87">
        <f>$C$32*K32*K7</f>
        <v>0</v>
      </c>
      <c r="M32" s="319">
        <v>0</v>
      </c>
      <c r="N32" s="87">
        <f>$C$32*M32*M7</f>
        <v>0</v>
      </c>
      <c r="O32" s="319"/>
      <c r="P32" s="87">
        <f>$C$32*O32*O7</f>
        <v>0</v>
      </c>
      <c r="Q32" s="319"/>
      <c r="R32" s="87">
        <f>$C$32*Q32*Q7</f>
        <v>0</v>
      </c>
      <c r="S32" s="319"/>
      <c r="T32" s="87">
        <f>$C$32*S32*S7</f>
        <v>0</v>
      </c>
      <c r="U32" s="319"/>
      <c r="V32" s="87">
        <f>$C$32*U32*U7</f>
        <v>0</v>
      </c>
      <c r="W32" s="319"/>
      <c r="X32" s="87">
        <f>$C$32*W32*W7</f>
        <v>0</v>
      </c>
      <c r="Y32" s="319"/>
      <c r="Z32" s="87">
        <f>$C$32*Y32*Y7</f>
        <v>0</v>
      </c>
      <c r="AA32" s="319"/>
      <c r="AB32" s="87">
        <f>$C$32*AA32*AA7</f>
        <v>0</v>
      </c>
      <c r="AC32" s="81"/>
      <c r="AD32" s="87">
        <f t="shared" si="1"/>
        <v>0</v>
      </c>
      <c r="AE32" s="106"/>
      <c r="AF32" s="51"/>
      <c r="AG32" s="50"/>
      <c r="AH32" s="50"/>
      <c r="AK32" s="53"/>
    </row>
    <row r="33" spans="1:37" ht="14.45" customHeight="1">
      <c r="A33" s="119" t="s">
        <v>79</v>
      </c>
      <c r="B33" s="83" t="s">
        <v>26</v>
      </c>
      <c r="C33" s="321"/>
      <c r="D33" s="117" t="s">
        <v>82</v>
      </c>
      <c r="E33" s="319">
        <f>E13</f>
        <v>0</v>
      </c>
      <c r="F33" s="87">
        <f>$C$33*E33*F8</f>
        <v>0</v>
      </c>
      <c r="G33" s="319">
        <v>0</v>
      </c>
      <c r="H33" s="87">
        <f>$C$33*G33*H8</f>
        <v>0</v>
      </c>
      <c r="I33" s="319">
        <f>I13</f>
        <v>0</v>
      </c>
      <c r="J33" s="87">
        <f>$C$33*I33*J8</f>
        <v>0</v>
      </c>
      <c r="K33" s="319">
        <v>0</v>
      </c>
      <c r="L33" s="87">
        <f>$C$33*K33*L8</f>
        <v>0</v>
      </c>
      <c r="M33" s="319">
        <v>0</v>
      </c>
      <c r="N33" s="87">
        <f>$C$33*M33*N8</f>
        <v>0</v>
      </c>
      <c r="O33" s="319"/>
      <c r="P33" s="87">
        <f>$C$33*O33*P8</f>
        <v>0</v>
      </c>
      <c r="Q33" s="319"/>
      <c r="R33" s="87">
        <f>$C$33*Q33*R8</f>
        <v>0</v>
      </c>
      <c r="S33" s="319"/>
      <c r="T33" s="87">
        <f>$C$33*S33*T8</f>
        <v>0</v>
      </c>
      <c r="U33" s="319"/>
      <c r="V33" s="87">
        <f>$C$33*U33*V8</f>
        <v>0</v>
      </c>
      <c r="W33" s="319"/>
      <c r="X33" s="87">
        <f>$C$33*W33*X8</f>
        <v>0</v>
      </c>
      <c r="Y33" s="319"/>
      <c r="Z33" s="87">
        <f>$C$33*Y33*Z8</f>
        <v>0</v>
      </c>
      <c r="AA33" s="319"/>
      <c r="AB33" s="87">
        <f>$C$33*AA33*AB8</f>
        <v>0</v>
      </c>
      <c r="AC33" s="81"/>
      <c r="AD33" s="87">
        <f t="shared" si="1"/>
        <v>0</v>
      </c>
      <c r="AE33" s="106"/>
      <c r="AF33" s="51"/>
      <c r="AG33" s="50"/>
      <c r="AH33" s="50"/>
      <c r="AK33" s="53"/>
    </row>
    <row r="34" spans="1:37" ht="14.45" customHeight="1">
      <c r="A34" s="119"/>
      <c r="B34" s="83" t="s">
        <v>28</v>
      </c>
      <c r="C34" s="321"/>
      <c r="D34" s="117"/>
      <c r="E34" s="319">
        <f>E14</f>
        <v>0</v>
      </c>
      <c r="F34" s="87">
        <f>E34*C34</f>
        <v>0</v>
      </c>
      <c r="G34" s="319">
        <f>G14</f>
        <v>0</v>
      </c>
      <c r="H34" s="87">
        <f>G34*E34</f>
        <v>0</v>
      </c>
      <c r="I34" s="319">
        <v>0</v>
      </c>
      <c r="J34" s="87">
        <f>I34*G34</f>
        <v>0</v>
      </c>
      <c r="K34" s="319">
        <f>K14</f>
        <v>0</v>
      </c>
      <c r="L34" s="87">
        <f>K34*I34</f>
        <v>0</v>
      </c>
      <c r="M34" s="319">
        <v>0</v>
      </c>
      <c r="N34" s="87">
        <f>M34*K34</f>
        <v>0</v>
      </c>
      <c r="O34" s="319"/>
      <c r="P34" s="87">
        <f>O34*M34</f>
        <v>0</v>
      </c>
      <c r="Q34" s="319"/>
      <c r="R34" s="87">
        <f>Q34*O34</f>
        <v>0</v>
      </c>
      <c r="S34" s="319"/>
      <c r="T34" s="87">
        <f>S34*Q34</f>
        <v>0</v>
      </c>
      <c r="U34" s="319"/>
      <c r="V34" s="87">
        <f>U34*S34</f>
        <v>0</v>
      </c>
      <c r="W34" s="319"/>
      <c r="X34" s="87">
        <f>W34*U34</f>
        <v>0</v>
      </c>
      <c r="Y34" s="319"/>
      <c r="Z34" s="87">
        <f>Y34*W34</f>
        <v>0</v>
      </c>
      <c r="AA34" s="319"/>
      <c r="AB34" s="87">
        <f>AA34*Y34</f>
        <v>0</v>
      </c>
      <c r="AC34" s="81"/>
      <c r="AD34" s="87">
        <f t="shared" si="1"/>
        <v>0</v>
      </c>
      <c r="AE34" s="106"/>
      <c r="AF34" s="51"/>
      <c r="AG34" s="50"/>
      <c r="AH34" s="50"/>
      <c r="AK34" s="53"/>
    </row>
    <row r="35" spans="1:37" ht="14.45" customHeight="1">
      <c r="A35" s="50"/>
      <c r="B35" s="83" t="s">
        <v>35</v>
      </c>
      <c r="C35" s="343"/>
      <c r="D35" s="117"/>
      <c r="E35" s="320">
        <v>0</v>
      </c>
      <c r="F35" s="99">
        <f>E35*$C$35</f>
        <v>0</v>
      </c>
      <c r="G35" s="320">
        <v>0</v>
      </c>
      <c r="H35" s="99">
        <f>G35*$C$35</f>
        <v>0</v>
      </c>
      <c r="I35" s="320">
        <v>0</v>
      </c>
      <c r="J35" s="99">
        <f>I35*$C$35</f>
        <v>0</v>
      </c>
      <c r="K35" s="320">
        <v>0</v>
      </c>
      <c r="L35" s="99">
        <f>K35*$C$35</f>
        <v>0</v>
      </c>
      <c r="M35" s="320">
        <v>0</v>
      </c>
      <c r="N35" s="99">
        <f>M35*$C$35</f>
        <v>0</v>
      </c>
      <c r="O35" s="320"/>
      <c r="P35" s="99">
        <f>O35*$C$35</f>
        <v>0</v>
      </c>
      <c r="Q35" s="320"/>
      <c r="R35" s="99">
        <f>Q35*$C$35</f>
        <v>0</v>
      </c>
      <c r="S35" s="320"/>
      <c r="T35" s="99">
        <f>S35*$C$35</f>
        <v>0</v>
      </c>
      <c r="U35" s="320"/>
      <c r="V35" s="99">
        <f>U35*$C$35</f>
        <v>0</v>
      </c>
      <c r="W35" s="320"/>
      <c r="X35" s="99">
        <f>W35*$C$35</f>
        <v>0</v>
      </c>
      <c r="Y35" s="320"/>
      <c r="Z35" s="99">
        <f>Y35*$C$35</f>
        <v>0</v>
      </c>
      <c r="AA35" s="320"/>
      <c r="AB35" s="99">
        <f>AA35*$C$35</f>
        <v>0</v>
      </c>
      <c r="AC35" s="98"/>
      <c r="AD35" s="99">
        <f t="shared" si="1"/>
        <v>0</v>
      </c>
      <c r="AE35" s="106"/>
      <c r="AF35" s="51"/>
      <c r="AG35" s="50"/>
      <c r="AH35" s="50"/>
      <c r="AK35" s="53"/>
    </row>
    <row r="36" spans="1:37" ht="14.45" customHeight="1">
      <c r="A36" s="47"/>
      <c r="B36" s="121" t="s">
        <v>84</v>
      </c>
      <c r="C36" s="366">
        <v>0.12</v>
      </c>
      <c r="D36" s="367"/>
      <c r="E36" s="122"/>
      <c r="F36" s="123">
        <f>SUM(F30:F34)*$C$36</f>
        <v>0</v>
      </c>
      <c r="G36" s="122"/>
      <c r="H36" s="123">
        <f>SUM(H30:H34)*$C$36</f>
        <v>0</v>
      </c>
      <c r="I36" s="122"/>
      <c r="J36" s="123">
        <f>SUM(J30:J34)*$C$36</f>
        <v>0</v>
      </c>
      <c r="K36" s="122"/>
      <c r="L36" s="123">
        <f>SUM(L30:L34)*$C$36</f>
        <v>0</v>
      </c>
      <c r="M36" s="122"/>
      <c r="N36" s="123">
        <f>SUM(N30:N34)*$C$36</f>
        <v>0</v>
      </c>
      <c r="O36" s="122"/>
      <c r="P36" s="123">
        <f>SUM(P30:P34)*$C$36</f>
        <v>0</v>
      </c>
      <c r="Q36" s="122"/>
      <c r="R36" s="123">
        <f>SUM(R30:R34)*$C$36</f>
        <v>0</v>
      </c>
      <c r="S36" s="122"/>
      <c r="T36" s="123">
        <f>SUM(T30:T34)*$C$36</f>
        <v>0</v>
      </c>
      <c r="U36" s="122"/>
      <c r="V36" s="123">
        <f>SUM(V30:V34)*$C$36</f>
        <v>0</v>
      </c>
      <c r="W36" s="122"/>
      <c r="X36" s="123">
        <f>SUM(X30:X34)*$C$36</f>
        <v>0</v>
      </c>
      <c r="Y36" s="122"/>
      <c r="Z36" s="123">
        <f>SUM(Z30:Z34)*$C$36</f>
        <v>0</v>
      </c>
      <c r="AA36" s="122"/>
      <c r="AB36" s="123">
        <f>SUM(AB30:AB34)*$C$36</f>
        <v>0</v>
      </c>
      <c r="AC36" s="124"/>
      <c r="AD36" s="123">
        <f t="shared" si="1"/>
        <v>0</v>
      </c>
      <c r="AE36" s="50"/>
      <c r="AF36" s="51"/>
      <c r="AG36" s="50"/>
      <c r="AH36" s="50"/>
      <c r="AK36" s="53"/>
    </row>
    <row r="37" spans="1:37" ht="14.45" customHeight="1">
      <c r="A37" s="47"/>
      <c r="B37" s="50"/>
      <c r="C37" s="364" t="s">
        <v>30</v>
      </c>
      <c r="D37" s="365"/>
      <c r="E37" s="125"/>
      <c r="F37" s="126">
        <f>SUM(F29:F36)</f>
        <v>0</v>
      </c>
      <c r="G37" s="125"/>
      <c r="H37" s="126">
        <f>SUM(H29:H36)</f>
        <v>0</v>
      </c>
      <c r="I37" s="125"/>
      <c r="J37" s="126">
        <f>SUM(J29:J36)</f>
        <v>0</v>
      </c>
      <c r="K37" s="125"/>
      <c r="L37" s="126">
        <f>SUM(L29:L36)</f>
        <v>0</v>
      </c>
      <c r="M37" s="125"/>
      <c r="N37" s="126">
        <f>SUM(N29:N36)</f>
        <v>0</v>
      </c>
      <c r="O37" s="125"/>
      <c r="P37" s="126">
        <f>SUM(P29:P36)</f>
        <v>0</v>
      </c>
      <c r="Q37" s="125"/>
      <c r="R37" s="126">
        <f>SUM(R29:R36)</f>
        <v>0</v>
      </c>
      <c r="S37" s="125"/>
      <c r="T37" s="126">
        <f>SUM(T29:T36)</f>
        <v>0</v>
      </c>
      <c r="U37" s="125"/>
      <c r="V37" s="126">
        <f>SUM(V29:V36)</f>
        <v>0</v>
      </c>
      <c r="W37" s="125"/>
      <c r="X37" s="126">
        <f>SUM(X29:X36)</f>
        <v>0</v>
      </c>
      <c r="Y37" s="125"/>
      <c r="Z37" s="126">
        <f>SUM(Z29:Z36)</f>
        <v>0</v>
      </c>
      <c r="AA37" s="125"/>
      <c r="AB37" s="126">
        <f>SUM(AB29:AB36)</f>
        <v>0</v>
      </c>
      <c r="AC37" s="127"/>
      <c r="AD37" s="126">
        <f>SUM(AD29:AD36)</f>
        <v>0</v>
      </c>
      <c r="AE37" s="50"/>
      <c r="AF37" s="51"/>
      <c r="AG37" s="50"/>
      <c r="AH37" s="50"/>
      <c r="AK37" s="53"/>
    </row>
    <row r="38" spans="1:37" ht="14.45" customHeight="1">
      <c r="A38" s="47"/>
      <c r="B38" s="50"/>
      <c r="C38" s="49"/>
      <c r="D38" s="50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50"/>
      <c r="AF38" s="50"/>
      <c r="AG38" s="50"/>
      <c r="AH38" s="50"/>
      <c r="AK38" s="53"/>
    </row>
    <row r="39" spans="1:37" ht="14.45" customHeight="1">
      <c r="A39" s="47"/>
      <c r="B39" s="50"/>
      <c r="C39" s="49" t="s">
        <v>85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K39" s="53"/>
    </row>
    <row r="40" spans="1:37" ht="17.45" customHeight="1">
      <c r="A40" s="47"/>
      <c r="B40" s="50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128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K40" s="53"/>
    </row>
    <row r="41" spans="1:37" ht="14.45" customHeight="1">
      <c r="A41" s="47"/>
      <c r="B41" s="50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128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1"/>
      <c r="AG41" s="50"/>
      <c r="AH41" s="50"/>
      <c r="AK41" s="53"/>
    </row>
    <row r="42" spans="1:37" ht="14.45" customHeight="1">
      <c r="A42" s="130"/>
      <c r="B42" s="50"/>
      <c r="C42" s="49"/>
      <c r="D42" s="50"/>
      <c r="E42" s="50"/>
      <c r="F42" s="50"/>
      <c r="G42" s="56" t="s">
        <v>36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106"/>
      <c r="AF42" s="50"/>
      <c r="AG42" s="50"/>
      <c r="AH42" s="50"/>
      <c r="AK42" s="53"/>
    </row>
    <row r="43" spans="1:37" ht="14.45" customHeight="1">
      <c r="A43" s="130"/>
      <c r="B43" s="112"/>
      <c r="C43" s="129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06"/>
      <c r="AF43" s="50"/>
      <c r="AG43" s="50"/>
      <c r="AH43" s="50"/>
      <c r="AK43" s="53"/>
    </row>
    <row r="44" spans="1:37" ht="14.45" customHeight="1">
      <c r="A44" s="130"/>
      <c r="B44" s="131" t="s">
        <v>2</v>
      </c>
      <c r="C44" s="132" t="s">
        <v>37</v>
      </c>
      <c r="D44" s="133" t="s">
        <v>3</v>
      </c>
      <c r="E44" s="356" t="str">
        <f>E6</f>
        <v>Sep</v>
      </c>
      <c r="F44" s="357"/>
      <c r="G44" s="356" t="str">
        <f>G6</f>
        <v>Oct</v>
      </c>
      <c r="H44" s="357"/>
      <c r="I44" s="356" t="str">
        <f>I6</f>
        <v>Nov</v>
      </c>
      <c r="J44" s="357"/>
      <c r="K44" s="356" t="str">
        <f>K6</f>
        <v>Dec</v>
      </c>
      <c r="L44" s="357"/>
      <c r="M44" s="356" t="str">
        <f>M6</f>
        <v>Jan</v>
      </c>
      <c r="N44" s="357"/>
      <c r="O44" s="356" t="str">
        <f>O6</f>
        <v>Feb</v>
      </c>
      <c r="P44" s="357"/>
      <c r="Q44" s="356" t="str">
        <f>Q6</f>
        <v>Mar</v>
      </c>
      <c r="R44" s="357"/>
      <c r="S44" s="356" t="str">
        <f>S6</f>
        <v>Apr</v>
      </c>
      <c r="T44" s="357"/>
      <c r="U44" s="356" t="str">
        <f>U6</f>
        <v>May</v>
      </c>
      <c r="V44" s="357"/>
      <c r="W44" s="356" t="str">
        <f>W6</f>
        <v>Jun</v>
      </c>
      <c r="X44" s="357"/>
      <c r="Y44" s="356" t="str">
        <f>Y6</f>
        <v>Jul</v>
      </c>
      <c r="Z44" s="357"/>
      <c r="AA44" s="356" t="str">
        <f>AA6</f>
        <v>Aug</v>
      </c>
      <c r="AB44" s="357"/>
      <c r="AC44" s="356" t="s">
        <v>16</v>
      </c>
      <c r="AD44" s="357"/>
      <c r="AE44" s="106"/>
      <c r="AF44" s="50"/>
      <c r="AG44" s="50"/>
      <c r="AH44" s="50"/>
      <c r="AK44" s="53"/>
    </row>
    <row r="45" spans="1:37" ht="14.45" customHeight="1">
      <c r="A45" s="130"/>
      <c r="B45" s="134" t="s">
        <v>17</v>
      </c>
      <c r="C45" s="135" t="s">
        <v>38</v>
      </c>
      <c r="D45" s="136" t="s">
        <v>32</v>
      </c>
      <c r="E45" s="137"/>
      <c r="F45" s="138"/>
      <c r="G45" s="139"/>
      <c r="H45" s="140"/>
      <c r="I45" s="139"/>
      <c r="J45" s="140"/>
      <c r="K45" s="139"/>
      <c r="L45" s="140"/>
      <c r="M45" s="139"/>
      <c r="N45" s="140"/>
      <c r="O45" s="139"/>
      <c r="P45" s="140"/>
      <c r="Q45" s="139"/>
      <c r="R45" s="140"/>
      <c r="S45" s="139"/>
      <c r="T45" s="140"/>
      <c r="U45" s="139"/>
      <c r="V45" s="140"/>
      <c r="W45" s="139"/>
      <c r="X45" s="140"/>
      <c r="Y45" s="139"/>
      <c r="Z45" s="140"/>
      <c r="AA45" s="139"/>
      <c r="AB45" s="140"/>
      <c r="AC45" s="358"/>
      <c r="AD45" s="359"/>
      <c r="AE45" s="106"/>
      <c r="AF45" s="50"/>
      <c r="AG45" s="50"/>
      <c r="AH45" s="50"/>
      <c r="AK45" s="53"/>
    </row>
    <row r="46" spans="1:37" ht="14.45" customHeight="1">
      <c r="A46" s="130"/>
      <c r="B46" s="141"/>
      <c r="C46" s="141"/>
      <c r="D46" s="141"/>
      <c r="E46" s="115"/>
      <c r="F46" s="142"/>
      <c r="G46" s="115"/>
      <c r="H46" s="114"/>
      <c r="I46" s="115"/>
      <c r="J46" s="114"/>
      <c r="K46" s="115"/>
      <c r="L46" s="114"/>
      <c r="M46" s="115"/>
      <c r="N46" s="114"/>
      <c r="O46" s="115"/>
      <c r="P46" s="114"/>
      <c r="Q46" s="115"/>
      <c r="R46" s="114"/>
      <c r="S46" s="115"/>
      <c r="T46" s="114"/>
      <c r="U46" s="115"/>
      <c r="V46" s="114"/>
      <c r="W46" s="115"/>
      <c r="X46" s="114"/>
      <c r="Y46" s="115"/>
      <c r="Z46" s="114"/>
      <c r="AA46" s="115"/>
      <c r="AB46" s="114"/>
      <c r="AC46" s="116"/>
      <c r="AD46" s="114"/>
      <c r="AE46" s="106"/>
      <c r="AF46" s="50"/>
      <c r="AG46" s="50"/>
      <c r="AH46" s="50"/>
      <c r="AK46" s="53"/>
    </row>
    <row r="47" spans="1:37" ht="14.45" customHeight="1">
      <c r="A47" s="130"/>
      <c r="B47" s="143" t="s">
        <v>20</v>
      </c>
      <c r="C47" s="144">
        <v>0.15</v>
      </c>
      <c r="D47" s="145">
        <f>C10</f>
        <v>0</v>
      </c>
      <c r="E47" s="146">
        <f>E10</f>
        <v>0</v>
      </c>
      <c r="F47" s="87">
        <f>E47*$D$47*E7*$C$47</f>
        <v>0</v>
      </c>
      <c r="G47" s="146">
        <f>G10</f>
        <v>0</v>
      </c>
      <c r="H47" s="87">
        <f>G47*$D$47*G7*$C$47</f>
        <v>0</v>
      </c>
      <c r="I47" s="146">
        <f>I10</f>
        <v>0</v>
      </c>
      <c r="J47" s="87">
        <f>I47*$D$47*I7*$C$47</f>
        <v>0</v>
      </c>
      <c r="K47" s="146">
        <f>K10</f>
        <v>0</v>
      </c>
      <c r="L47" s="87">
        <f>K47*$D$47*K7*$C$47</f>
        <v>0</v>
      </c>
      <c r="M47" s="146">
        <f>M10</f>
        <v>0</v>
      </c>
      <c r="N47" s="87">
        <f>M47*$D$47*M7*$C$47</f>
        <v>0</v>
      </c>
      <c r="O47" s="146">
        <f>O10</f>
        <v>0</v>
      </c>
      <c r="P47" s="87">
        <f>O47*$D$47*O7*$C$47</f>
        <v>0</v>
      </c>
      <c r="Q47" s="146">
        <f>Q10</f>
        <v>0</v>
      </c>
      <c r="R47" s="87">
        <f>Q47*$D$47*Q7*$C$47</f>
        <v>0</v>
      </c>
      <c r="S47" s="146">
        <f>S10</f>
        <v>0</v>
      </c>
      <c r="T47" s="87">
        <f>S47*$D$47*S7*$C$47</f>
        <v>0</v>
      </c>
      <c r="U47" s="146">
        <f>U10</f>
        <v>0</v>
      </c>
      <c r="V47" s="87">
        <f>U47*$D$47*U7*$C$47</f>
        <v>0</v>
      </c>
      <c r="W47" s="146">
        <f>W10</f>
        <v>0</v>
      </c>
      <c r="X47" s="87">
        <f>W47*$D$47*W7*$C$47</f>
        <v>0</v>
      </c>
      <c r="Y47" s="146">
        <f>Y10</f>
        <v>0</v>
      </c>
      <c r="Z47" s="87">
        <f>Y47*$D$47*Y7*$C$47</f>
        <v>0</v>
      </c>
      <c r="AA47" s="146">
        <f>AA10</f>
        <v>0</v>
      </c>
      <c r="AB47" s="87">
        <f>AA47*$D$47*AA7*$C$47</f>
        <v>0</v>
      </c>
      <c r="AC47" s="81"/>
      <c r="AD47" s="87">
        <f>F47+H47+J47+L47+N47+P47+R47+T47+V47+X47+Z47+AB47</f>
        <v>0</v>
      </c>
      <c r="AE47" s="106"/>
      <c r="AF47" s="50"/>
      <c r="AG47" s="50"/>
      <c r="AH47" s="50"/>
      <c r="AK47" s="53"/>
    </row>
    <row r="48" spans="1:37" ht="14.45" customHeight="1">
      <c r="A48" s="130"/>
      <c r="B48" s="143" t="s">
        <v>281</v>
      </c>
      <c r="C48" s="144">
        <v>0.15</v>
      </c>
      <c r="D48" s="145">
        <f>C11</f>
        <v>0</v>
      </c>
      <c r="E48" s="146">
        <f>E11</f>
        <v>0</v>
      </c>
      <c r="F48" s="87">
        <f>E48*$D$48*E7*$C$48</f>
        <v>0</v>
      </c>
      <c r="G48" s="146">
        <f>G11</f>
        <v>0</v>
      </c>
      <c r="H48" s="87">
        <f>G48*$D$48*G7*$C$48</f>
        <v>0</v>
      </c>
      <c r="I48" s="146">
        <f>I11</f>
        <v>0</v>
      </c>
      <c r="J48" s="87">
        <f>I48*$D$48*I7*$C$48</f>
        <v>0</v>
      </c>
      <c r="K48" s="146">
        <f>K11</f>
        <v>0</v>
      </c>
      <c r="L48" s="87">
        <f>K48*$D$48*K7*$C$48</f>
        <v>0</v>
      </c>
      <c r="M48" s="146">
        <f>M11</f>
        <v>0</v>
      </c>
      <c r="N48" s="87">
        <f>M48*$D$48*M7*$C$48</f>
        <v>0</v>
      </c>
      <c r="O48" s="146">
        <f>O11</f>
        <v>0</v>
      </c>
      <c r="P48" s="87">
        <f>O48*$D$48*O7*$C$48</f>
        <v>0</v>
      </c>
      <c r="Q48" s="146">
        <f>Q11</f>
        <v>0</v>
      </c>
      <c r="R48" s="87">
        <f>Q48*$D$48*Q7*$C$48</f>
        <v>0</v>
      </c>
      <c r="S48" s="146">
        <f>S11</f>
        <v>0</v>
      </c>
      <c r="T48" s="87">
        <f>S48*$D$48*S7*$C$48</f>
        <v>0</v>
      </c>
      <c r="U48" s="146">
        <f>U11</f>
        <v>0</v>
      </c>
      <c r="V48" s="87">
        <f>U48*$D$48*U7*$C$48</f>
        <v>0</v>
      </c>
      <c r="W48" s="146">
        <f>W11</f>
        <v>0</v>
      </c>
      <c r="X48" s="87">
        <f>W48*$D$48*W7*$C$48</f>
        <v>0</v>
      </c>
      <c r="Y48" s="146">
        <f>Y11</f>
        <v>0</v>
      </c>
      <c r="Z48" s="87">
        <f>Y48*$D$48*Y7*$C$48</f>
        <v>0</v>
      </c>
      <c r="AA48" s="146">
        <f>AA11</f>
        <v>0</v>
      </c>
      <c r="AB48" s="87">
        <f>AA48*$D$48*AA7*$C$48</f>
        <v>0</v>
      </c>
      <c r="AC48" s="81"/>
      <c r="AD48" s="87">
        <f>F48+H48+J48+L48+N48+P48+R48+T48+V48+X48+Z48+AB48</f>
        <v>0</v>
      </c>
      <c r="AE48" s="106"/>
      <c r="AF48" s="50"/>
      <c r="AG48" s="50"/>
      <c r="AH48" s="50"/>
      <c r="AK48" s="53"/>
    </row>
    <row r="49" spans="1:37" ht="14.45" customHeight="1">
      <c r="A49" s="130"/>
      <c r="B49" s="143" t="s">
        <v>26</v>
      </c>
      <c r="C49" s="144">
        <v>0.15</v>
      </c>
      <c r="D49" s="145">
        <f>C13</f>
        <v>0</v>
      </c>
      <c r="E49" s="146">
        <f>E13</f>
        <v>0</v>
      </c>
      <c r="F49" s="87">
        <f>E49*$D$49*F8*$C$49</f>
        <v>0</v>
      </c>
      <c r="G49" s="146">
        <f>G13</f>
        <v>0</v>
      </c>
      <c r="H49" s="87">
        <f>G49*$D$49*H8*$C$49</f>
        <v>0</v>
      </c>
      <c r="I49" s="146">
        <f>I13</f>
        <v>0</v>
      </c>
      <c r="J49" s="87">
        <f>I49*$D$49*J8*$C$49</f>
        <v>0</v>
      </c>
      <c r="K49" s="146">
        <f>K13</f>
        <v>0</v>
      </c>
      <c r="L49" s="87">
        <f>K49*$D$49*L8*$C$49</f>
        <v>0</v>
      </c>
      <c r="M49" s="146">
        <f>M13</f>
        <v>0</v>
      </c>
      <c r="N49" s="87">
        <f>M49*$D$49*N8*$C$49</f>
        <v>0</v>
      </c>
      <c r="O49" s="146">
        <f>O13</f>
        <v>0</v>
      </c>
      <c r="P49" s="87">
        <f>O49*$D$49*P8*$C$49</f>
        <v>0</v>
      </c>
      <c r="Q49" s="146">
        <f>Q13</f>
        <v>0</v>
      </c>
      <c r="R49" s="87">
        <f>Q49*$D$49*R8*$C$49</f>
        <v>0</v>
      </c>
      <c r="S49" s="146">
        <f>S13</f>
        <v>0</v>
      </c>
      <c r="T49" s="87">
        <f>S49*$D$49*T8*$C$49</f>
        <v>0</v>
      </c>
      <c r="U49" s="146">
        <f>U13</f>
        <v>0</v>
      </c>
      <c r="V49" s="87">
        <f>U49*$D$49*V8*$C$49</f>
        <v>0</v>
      </c>
      <c r="W49" s="146">
        <f>W13</f>
        <v>0</v>
      </c>
      <c r="X49" s="87">
        <f>W49*$D$49*X8*$C$49</f>
        <v>0</v>
      </c>
      <c r="Y49" s="146">
        <f>Y13</f>
        <v>0</v>
      </c>
      <c r="Z49" s="87">
        <f>Y49*$D$49*Z8*$C$49</f>
        <v>0</v>
      </c>
      <c r="AA49" s="146">
        <f>AA13</f>
        <v>0</v>
      </c>
      <c r="AB49" s="87">
        <f>AA49*$D$49*AB8*$C$49</f>
        <v>0</v>
      </c>
      <c r="AC49" s="81"/>
      <c r="AD49" s="87">
        <f>F49+H49+J49+L49+N49+P49+R49+T49+V49+X49+Z49+AB49</f>
        <v>0</v>
      </c>
      <c r="AE49" s="106"/>
      <c r="AF49" s="50"/>
      <c r="AG49" s="50"/>
      <c r="AH49" s="50"/>
      <c r="AK49" s="53"/>
    </row>
    <row r="50" spans="1:37" ht="14.45" customHeight="1">
      <c r="A50" s="130"/>
      <c r="B50" s="143"/>
      <c r="C50" s="147"/>
      <c r="D50" s="145"/>
      <c r="E50" s="148"/>
      <c r="F50" s="149"/>
      <c r="G50" s="148"/>
      <c r="H50" s="87"/>
      <c r="I50" s="148"/>
      <c r="J50" s="80"/>
      <c r="K50" s="148"/>
      <c r="L50" s="80"/>
      <c r="M50" s="148"/>
      <c r="N50" s="80"/>
      <c r="O50" s="148"/>
      <c r="P50" s="80"/>
      <c r="Q50" s="148"/>
      <c r="R50" s="80"/>
      <c r="S50" s="146"/>
      <c r="T50" s="80"/>
      <c r="U50" s="148"/>
      <c r="V50" s="80"/>
      <c r="W50" s="148"/>
      <c r="X50" s="80"/>
      <c r="Y50" s="148"/>
      <c r="Z50" s="80"/>
      <c r="AA50" s="148"/>
      <c r="AB50" s="80"/>
      <c r="AC50" s="81"/>
      <c r="AD50" s="80"/>
      <c r="AE50" s="106"/>
      <c r="AF50" s="50"/>
      <c r="AG50" s="50"/>
      <c r="AH50" s="50"/>
      <c r="AK50" s="53"/>
    </row>
    <row r="51" spans="1:37" ht="14.45" customHeight="1">
      <c r="A51" s="47"/>
      <c r="B51" s="150"/>
      <c r="C51" s="150"/>
      <c r="D51" s="150"/>
      <c r="E51" s="137"/>
      <c r="F51" s="138"/>
      <c r="G51" s="98"/>
      <c r="H51" s="97"/>
      <c r="I51" s="98"/>
      <c r="J51" s="97"/>
      <c r="K51" s="98"/>
      <c r="L51" s="97"/>
      <c r="M51" s="98"/>
      <c r="N51" s="97"/>
      <c r="O51" s="98"/>
      <c r="P51" s="97"/>
      <c r="Q51" s="98"/>
      <c r="R51" s="97"/>
      <c r="S51" s="98"/>
      <c r="T51" s="97"/>
      <c r="U51" s="98"/>
      <c r="V51" s="97"/>
      <c r="W51" s="98"/>
      <c r="X51" s="97"/>
      <c r="Y51" s="98"/>
      <c r="Z51" s="97"/>
      <c r="AA51" s="98"/>
      <c r="AB51" s="97"/>
      <c r="AC51" s="98"/>
      <c r="AD51" s="97"/>
      <c r="AE51" s="50"/>
      <c r="AF51" s="51"/>
      <c r="AG51" s="50"/>
      <c r="AH51" s="50"/>
      <c r="AK51" s="53"/>
    </row>
    <row r="52" spans="1:37" s="155" customFormat="1" ht="14.45" customHeight="1">
      <c r="A52" s="153"/>
      <c r="B52" s="151" t="s">
        <v>30</v>
      </c>
      <c r="C52" s="151"/>
      <c r="D52" s="151"/>
      <c r="E52" s="127"/>
      <c r="F52" s="126">
        <f>SUM(F47:F51)</f>
        <v>0</v>
      </c>
      <c r="G52" s="127"/>
      <c r="H52" s="126">
        <f>SUM(H47:H51)</f>
        <v>0</v>
      </c>
      <c r="I52" s="127"/>
      <c r="J52" s="126">
        <f>SUM(J47:J51)</f>
        <v>0</v>
      </c>
      <c r="K52" s="127"/>
      <c r="L52" s="126">
        <f>SUM(L47:L51)</f>
        <v>0</v>
      </c>
      <c r="M52" s="127"/>
      <c r="N52" s="126">
        <f>SUM(N47:N51)</f>
        <v>0</v>
      </c>
      <c r="O52" s="127"/>
      <c r="P52" s="126">
        <f>SUM(P47:P51)</f>
        <v>0</v>
      </c>
      <c r="Q52" s="127"/>
      <c r="R52" s="126">
        <f>SUM(R47:R51)</f>
        <v>0</v>
      </c>
      <c r="S52" s="127"/>
      <c r="T52" s="126">
        <f>SUM(T47:T51)</f>
        <v>0</v>
      </c>
      <c r="U52" s="127"/>
      <c r="V52" s="126">
        <f>SUM(V47:V51)</f>
        <v>0</v>
      </c>
      <c r="W52" s="127"/>
      <c r="X52" s="126">
        <f>SUM(X47:X51)</f>
        <v>0</v>
      </c>
      <c r="Y52" s="127"/>
      <c r="Z52" s="126">
        <f>SUM(Z47:Z51)</f>
        <v>0</v>
      </c>
      <c r="AA52" s="127"/>
      <c r="AB52" s="126">
        <f>SUM(AB47:AB51)</f>
        <v>0</v>
      </c>
      <c r="AC52" s="127"/>
      <c r="AD52" s="126">
        <f>SUM(AD46:AD51)</f>
        <v>0</v>
      </c>
      <c r="AE52" s="154"/>
      <c r="AF52" s="154"/>
      <c r="AK52" s="156"/>
    </row>
    <row r="53" spans="1:37" ht="14.45" customHeight="1">
      <c r="A53" s="47"/>
      <c r="B53" s="108"/>
      <c r="C53" s="152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50"/>
      <c r="AF53" s="51"/>
      <c r="AG53" s="50"/>
      <c r="AH53" s="50"/>
      <c r="AK53" s="53"/>
    </row>
    <row r="54" spans="1:37" ht="17.45" customHeight="1">
      <c r="A54" s="47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50"/>
      <c r="AF54" s="51"/>
      <c r="AG54" s="50"/>
      <c r="AH54" s="50"/>
      <c r="AK54" s="53"/>
    </row>
    <row r="55" spans="1:37" ht="17.45" customHeight="1">
      <c r="A55" s="59"/>
      <c r="B55" s="50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/>
      <c r="AG55" s="50"/>
      <c r="AH55" s="50"/>
      <c r="AK55" s="53"/>
    </row>
    <row r="56" spans="1:37" ht="17.45" customHeight="1">
      <c r="A56" s="47"/>
      <c r="B56" s="58"/>
      <c r="C56" s="111"/>
      <c r="D56" s="55"/>
      <c r="E56" s="50"/>
      <c r="F56" s="50"/>
      <c r="G56" s="56" t="s">
        <v>39</v>
      </c>
      <c r="H56" s="50"/>
      <c r="I56" s="50"/>
      <c r="J56" s="50"/>
      <c r="K56" s="50"/>
      <c r="L56" s="57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1"/>
      <c r="AG56" s="50"/>
      <c r="AH56" s="50"/>
      <c r="AK56" s="53"/>
    </row>
    <row r="57" spans="1:37" ht="17.45" customHeight="1">
      <c r="A57" s="63"/>
      <c r="B57" s="58"/>
      <c r="C57" s="49"/>
      <c r="D57" s="55"/>
      <c r="E57" s="50"/>
      <c r="F57" s="50"/>
      <c r="G57" s="56"/>
      <c r="H57" s="50"/>
      <c r="I57" s="50"/>
      <c r="J57" s="50"/>
      <c r="K57" s="50"/>
      <c r="L57" s="57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1"/>
      <c r="AG57" s="50"/>
      <c r="AH57" s="50"/>
      <c r="AK57" s="53"/>
    </row>
    <row r="58" spans="1:37" ht="17.45" customHeight="1">
      <c r="A58" s="63"/>
      <c r="B58" s="60"/>
      <c r="C58" s="61"/>
      <c r="D58" s="62" t="s">
        <v>67</v>
      </c>
      <c r="E58" s="297" t="s">
        <v>71</v>
      </c>
      <c r="F58" s="305"/>
      <c r="G58" s="305"/>
      <c r="H58" s="298"/>
      <c r="I58" s="297" t="s">
        <v>72</v>
      </c>
      <c r="J58" s="305"/>
      <c r="K58" s="305"/>
      <c r="L58" s="298"/>
      <c r="M58" s="306" t="s">
        <v>73</v>
      </c>
      <c r="N58" s="306"/>
      <c r="O58" s="306"/>
      <c r="P58" s="306"/>
      <c r="Q58" s="306" t="s">
        <v>74</v>
      </c>
      <c r="R58" s="306"/>
      <c r="S58" s="306"/>
      <c r="T58" s="306"/>
      <c r="U58" s="306" t="s">
        <v>75</v>
      </c>
      <c r="V58" s="306"/>
      <c r="W58" s="306"/>
      <c r="X58" s="297"/>
      <c r="Y58" s="306" t="s">
        <v>76</v>
      </c>
      <c r="Z58" s="306"/>
      <c r="AA58" s="306"/>
      <c r="AB58" s="306"/>
      <c r="AC58" s="60"/>
      <c r="AD58" s="60"/>
      <c r="AE58" s="50"/>
      <c r="AF58" s="51"/>
      <c r="AG58" s="50"/>
      <c r="AH58" s="50"/>
      <c r="AK58" s="53"/>
    </row>
    <row r="59" spans="1:37" ht="17.45" customHeight="1">
      <c r="A59" s="47"/>
      <c r="B59" s="60"/>
      <c r="C59" s="60"/>
      <c r="D59" s="62" t="s">
        <v>68</v>
      </c>
      <c r="E59" s="297" t="s">
        <v>12</v>
      </c>
      <c r="F59" s="298"/>
      <c r="G59" s="297" t="s">
        <v>13</v>
      </c>
      <c r="H59" s="298"/>
      <c r="I59" s="297" t="s">
        <v>14</v>
      </c>
      <c r="J59" s="298"/>
      <c r="K59" s="297" t="s">
        <v>15</v>
      </c>
      <c r="L59" s="298"/>
      <c r="M59" s="297" t="s">
        <v>4</v>
      </c>
      <c r="N59" s="298"/>
      <c r="O59" s="297" t="s">
        <v>5</v>
      </c>
      <c r="P59" s="298"/>
      <c r="Q59" s="297" t="s">
        <v>6</v>
      </c>
      <c r="R59" s="298"/>
      <c r="S59" s="297" t="s">
        <v>7</v>
      </c>
      <c r="T59" s="298"/>
      <c r="U59" s="297" t="s">
        <v>8</v>
      </c>
      <c r="V59" s="298"/>
      <c r="W59" s="297" t="s">
        <v>9</v>
      </c>
      <c r="X59" s="298"/>
      <c r="Y59" s="297" t="s">
        <v>10</v>
      </c>
      <c r="Z59" s="298"/>
      <c r="AA59" s="297" t="s">
        <v>11</v>
      </c>
      <c r="AB59" s="298"/>
      <c r="AC59" s="60"/>
      <c r="AD59" s="60"/>
      <c r="AE59" s="50"/>
      <c r="AF59" s="51"/>
      <c r="AG59" s="50"/>
      <c r="AH59" s="50"/>
      <c r="AK59" s="53"/>
    </row>
    <row r="60" spans="1:37" ht="17.45" customHeight="1">
      <c r="A60" s="73"/>
      <c r="B60" s="64"/>
      <c r="C60" s="64"/>
      <c r="D60" s="65" t="s">
        <v>69</v>
      </c>
      <c r="E60" s="66">
        <v>4</v>
      </c>
      <c r="F60" s="67"/>
      <c r="G60" s="66">
        <v>3</v>
      </c>
      <c r="H60" s="68"/>
      <c r="I60" s="66">
        <v>4</v>
      </c>
      <c r="J60" s="67"/>
      <c r="K60" s="66">
        <v>3</v>
      </c>
      <c r="L60" s="68"/>
      <c r="M60" s="66">
        <v>4</v>
      </c>
      <c r="N60" s="67"/>
      <c r="O60" s="66">
        <v>3</v>
      </c>
      <c r="P60" s="68"/>
      <c r="Q60" s="66">
        <v>4</v>
      </c>
      <c r="R60" s="67"/>
      <c r="S60" s="66">
        <v>2</v>
      </c>
      <c r="T60" s="68"/>
      <c r="U60" s="66">
        <v>4</v>
      </c>
      <c r="V60" s="67"/>
      <c r="W60" s="66">
        <v>4</v>
      </c>
      <c r="X60" s="69"/>
      <c r="Y60" s="66">
        <v>3</v>
      </c>
      <c r="Z60" s="67"/>
      <c r="AA60" s="66">
        <v>0</v>
      </c>
      <c r="AB60" s="68"/>
      <c r="AC60" s="299">
        <f>+E60+G60+I60+K60+M60+O60+Q60+S60+U60+W60+Y60+AA60</f>
        <v>38</v>
      </c>
      <c r="AD60" s="300"/>
      <c r="AE60" s="50"/>
      <c r="AF60" s="51"/>
      <c r="AG60" s="82" t="s">
        <v>18</v>
      </c>
      <c r="AH60" s="50"/>
      <c r="AK60" s="53"/>
    </row>
    <row r="61" spans="1:37" ht="17.45" customHeight="1">
      <c r="A61" s="73"/>
      <c r="B61" s="297" t="s">
        <v>66</v>
      </c>
      <c r="C61" s="307" t="s">
        <v>77</v>
      </c>
      <c r="D61" s="198" t="s">
        <v>70</v>
      </c>
      <c r="E61" s="199"/>
      <c r="F61" s="200">
        <v>0</v>
      </c>
      <c r="G61" s="201"/>
      <c r="H61" s="200">
        <v>1</v>
      </c>
      <c r="I61" s="199"/>
      <c r="J61" s="200">
        <v>0</v>
      </c>
      <c r="K61" s="201"/>
      <c r="L61" s="200">
        <v>2</v>
      </c>
      <c r="M61" s="199"/>
      <c r="N61" s="200">
        <v>0</v>
      </c>
      <c r="O61" s="201"/>
      <c r="P61" s="200">
        <v>1</v>
      </c>
      <c r="Q61" s="199"/>
      <c r="R61" s="200">
        <v>0</v>
      </c>
      <c r="S61" s="201"/>
      <c r="T61" s="200">
        <v>2</v>
      </c>
      <c r="U61" s="199"/>
      <c r="V61" s="200">
        <v>0</v>
      </c>
      <c r="W61" s="201"/>
      <c r="X61" s="202">
        <v>1</v>
      </c>
      <c r="Y61" s="199"/>
      <c r="Z61" s="200">
        <v>0</v>
      </c>
      <c r="AA61" s="201"/>
      <c r="AB61" s="200">
        <v>5</v>
      </c>
      <c r="AC61" s="299">
        <f>+F61+H61+J61+L61+N61+P61+R61+T61+V61+X61+Z61+AB61</f>
        <v>12</v>
      </c>
      <c r="AD61" s="300"/>
      <c r="AE61" s="50"/>
      <c r="AF61" s="51"/>
      <c r="AG61" s="89">
        <f>AD63*15/100</f>
        <v>0</v>
      </c>
      <c r="AH61" s="50"/>
      <c r="AK61" s="53"/>
    </row>
    <row r="62" spans="1:37" ht="17.45" customHeight="1">
      <c r="A62" s="73"/>
      <c r="B62" s="74"/>
      <c r="C62" s="75"/>
      <c r="D62" s="76"/>
      <c r="E62" s="77"/>
      <c r="F62" s="78"/>
      <c r="G62" s="79"/>
      <c r="H62" s="80"/>
      <c r="I62" s="81"/>
      <c r="J62" s="80"/>
      <c r="K62" s="81"/>
      <c r="L62" s="80"/>
      <c r="M62" s="81"/>
      <c r="N62" s="80"/>
      <c r="O62" s="81"/>
      <c r="P62" s="80"/>
      <c r="Q62" s="81"/>
      <c r="R62" s="80"/>
      <c r="S62" s="81"/>
      <c r="T62" s="80"/>
      <c r="U62" s="81"/>
      <c r="V62" s="80"/>
      <c r="W62" s="81"/>
      <c r="X62" s="80"/>
      <c r="Y62" s="81"/>
      <c r="Z62" s="80"/>
      <c r="AA62" s="81"/>
      <c r="AB62" s="79"/>
      <c r="AC62" s="297" t="s">
        <v>78</v>
      </c>
      <c r="AD62" s="298"/>
      <c r="AE62" s="50"/>
      <c r="AF62" s="51"/>
      <c r="AG62" s="89">
        <f>AD64*15/100</f>
        <v>0</v>
      </c>
      <c r="AH62" s="50"/>
      <c r="AK62" s="53"/>
    </row>
    <row r="63" spans="1:37" ht="17.45" customHeight="1">
      <c r="A63" s="73"/>
      <c r="B63" s="204" t="s">
        <v>20</v>
      </c>
      <c r="C63" s="318"/>
      <c r="D63" s="84" t="s">
        <v>21</v>
      </c>
      <c r="E63" s="319"/>
      <c r="F63" s="85">
        <f>E63*$C$10*E60</f>
        <v>0</v>
      </c>
      <c r="G63" s="319"/>
      <c r="H63" s="85">
        <f>G63*$C$10*G60</f>
        <v>0</v>
      </c>
      <c r="I63" s="319"/>
      <c r="J63" s="85">
        <f>I63*$C$10*I60</f>
        <v>0</v>
      </c>
      <c r="K63" s="319"/>
      <c r="L63" s="85">
        <f>K63*$C$10*K60</f>
        <v>0</v>
      </c>
      <c r="M63" s="319"/>
      <c r="N63" s="85">
        <f>M63*$C$10*M60</f>
        <v>0</v>
      </c>
      <c r="O63" s="319"/>
      <c r="P63" s="85">
        <f>O63*$C$10*O60</f>
        <v>0</v>
      </c>
      <c r="Q63" s="319"/>
      <c r="R63" s="85">
        <f>Q63*$C$10*Q60</f>
        <v>0</v>
      </c>
      <c r="S63" s="319"/>
      <c r="T63" s="85">
        <f>S63*$C$10*S60</f>
        <v>0</v>
      </c>
      <c r="U63" s="319"/>
      <c r="V63" s="85">
        <f>U63*$C$10*U60</f>
        <v>0</v>
      </c>
      <c r="W63" s="319"/>
      <c r="X63" s="85">
        <f>W63*$C$10*W60</f>
        <v>0</v>
      </c>
      <c r="Y63" s="319"/>
      <c r="Z63" s="85">
        <f>Y63*$C$10*Y60</f>
        <v>0</v>
      </c>
      <c r="AA63" s="319"/>
      <c r="AB63" s="85">
        <f>AA63*$C$10*AA60</f>
        <v>0</v>
      </c>
      <c r="AC63" s="86">
        <f>+E63+G63+I63+K63+M63+O63+Q63+S63+U63+W63+Y63+AA63</f>
        <v>0</v>
      </c>
      <c r="AD63" s="87">
        <f t="shared" ref="AD63:AD68" si="2">F63+H63+J63+L63+N63+P63+R63+T63+V63+X63+Z63+AB63</f>
        <v>0</v>
      </c>
      <c r="AE63" s="50"/>
      <c r="AF63" s="51"/>
      <c r="AG63" s="89">
        <f>AD66*15/100</f>
        <v>0</v>
      </c>
      <c r="AH63" s="50"/>
      <c r="AK63" s="53"/>
    </row>
    <row r="64" spans="1:37" ht="17.45" customHeight="1">
      <c r="A64" s="73"/>
      <c r="B64" s="204" t="s">
        <v>20</v>
      </c>
      <c r="C64" s="318"/>
      <c r="D64" s="84" t="s">
        <v>156</v>
      </c>
      <c r="E64" s="319"/>
      <c r="F64" s="342">
        <f>E64*$C$64*E60</f>
        <v>0</v>
      </c>
      <c r="G64" s="319"/>
      <c r="H64" s="85">
        <f>G64*$C$64*G60</f>
        <v>0</v>
      </c>
      <c r="I64" s="319"/>
      <c r="J64" s="342">
        <f>I64*$C$64*I60</f>
        <v>0</v>
      </c>
      <c r="K64" s="319"/>
      <c r="L64" s="342">
        <f>K64*$C$64*K60</f>
        <v>0</v>
      </c>
      <c r="M64" s="319"/>
      <c r="N64" s="342">
        <f>M64*$C$64*M60</f>
        <v>0</v>
      </c>
      <c r="O64" s="319"/>
      <c r="P64" s="342">
        <f>O64*$C$64*O60</f>
        <v>0</v>
      </c>
      <c r="Q64" s="319"/>
      <c r="R64" s="342">
        <f>Q64*$C$64*Q60</f>
        <v>0</v>
      </c>
      <c r="S64" s="319"/>
      <c r="T64" s="342">
        <f>S64*$C$64*S60</f>
        <v>0</v>
      </c>
      <c r="U64" s="319"/>
      <c r="V64" s="342">
        <f>U64*$C$64*U60</f>
        <v>0</v>
      </c>
      <c r="W64" s="319"/>
      <c r="X64" s="342">
        <f>W64*$C$64*W60</f>
        <v>0</v>
      </c>
      <c r="Y64" s="319"/>
      <c r="Z64" s="342">
        <f>Y64*$C$64*Y60</f>
        <v>0</v>
      </c>
      <c r="AA64" s="319"/>
      <c r="AB64" s="342">
        <f>AA64*$C$64*AA60</f>
        <v>0</v>
      </c>
      <c r="AC64" s="86">
        <f>+E64+G64+I64+K64+M64+O64+Q64+S64+U64+W64+Y64+AA64</f>
        <v>0</v>
      </c>
      <c r="AD64" s="87">
        <f t="shared" si="2"/>
        <v>0</v>
      </c>
      <c r="AE64" s="50"/>
      <c r="AF64" s="51"/>
      <c r="AG64" s="90"/>
      <c r="AH64" s="50"/>
      <c r="AK64" s="53"/>
    </row>
    <row r="65" spans="1:37" ht="17.45" customHeight="1">
      <c r="A65" s="47"/>
      <c r="B65" s="204" t="s">
        <v>23</v>
      </c>
      <c r="C65" s="318"/>
      <c r="D65" s="84" t="s">
        <v>24</v>
      </c>
      <c r="E65" s="319"/>
      <c r="F65" s="85">
        <f>E65*$C$12*E60</f>
        <v>0</v>
      </c>
      <c r="G65" s="319"/>
      <c r="H65" s="85">
        <f>G65*$C$12*G60</f>
        <v>0</v>
      </c>
      <c r="I65" s="319"/>
      <c r="J65" s="85">
        <f>I65*$C$12*I60</f>
        <v>0</v>
      </c>
      <c r="K65" s="319"/>
      <c r="L65" s="85">
        <f>K65*$C$12*K60</f>
        <v>0</v>
      </c>
      <c r="M65" s="319"/>
      <c r="N65" s="85">
        <f>M65*$C$12*M60</f>
        <v>0</v>
      </c>
      <c r="O65" s="319"/>
      <c r="P65" s="85">
        <f>O65*$C$12*O60</f>
        <v>0</v>
      </c>
      <c r="Q65" s="319"/>
      <c r="R65" s="85">
        <f>Q65*$C$12*Q60</f>
        <v>0</v>
      </c>
      <c r="S65" s="319"/>
      <c r="T65" s="85">
        <f>S65*$C$12*S60</f>
        <v>0</v>
      </c>
      <c r="U65" s="319"/>
      <c r="V65" s="85">
        <f>U65*$C$12*U60</f>
        <v>0</v>
      </c>
      <c r="W65" s="319"/>
      <c r="X65" s="85">
        <f>W65*$C$12*W60</f>
        <v>0</v>
      </c>
      <c r="Y65" s="319"/>
      <c r="Z65" s="85">
        <f>Y65*$C$12*Y60</f>
        <v>0</v>
      </c>
      <c r="AA65" s="319"/>
      <c r="AB65" s="85">
        <f>AA65*$C$12*AA60</f>
        <v>0</v>
      </c>
      <c r="AC65" s="86">
        <f>+E65+G65+I65+K65+M65+O65+Q65+S65+U65+W65+Y65+AA65</f>
        <v>0</v>
      </c>
      <c r="AD65" s="87">
        <f t="shared" si="2"/>
        <v>0</v>
      </c>
      <c r="AE65" s="50"/>
      <c r="AF65" s="51"/>
      <c r="AG65" s="100">
        <f>SUM(AG61:AG64)</f>
        <v>0</v>
      </c>
      <c r="AH65" s="50"/>
      <c r="AK65" s="53"/>
    </row>
    <row r="66" spans="1:37" ht="14.45" customHeight="1">
      <c r="A66" s="47"/>
      <c r="B66" s="204" t="s">
        <v>26</v>
      </c>
      <c r="C66" s="318"/>
      <c r="D66" s="84" t="s">
        <v>27</v>
      </c>
      <c r="E66" s="319"/>
      <c r="F66" s="85">
        <f>E66*$C$13*F61</f>
        <v>0</v>
      </c>
      <c r="G66" s="319"/>
      <c r="H66" s="85">
        <f>G66*$C$13*H61</f>
        <v>0</v>
      </c>
      <c r="I66" s="319"/>
      <c r="J66" s="85">
        <f>I66*$C$13*J61</f>
        <v>0</v>
      </c>
      <c r="K66" s="319"/>
      <c r="L66" s="85">
        <f>K66*$C$13*L61</f>
        <v>0</v>
      </c>
      <c r="M66" s="319"/>
      <c r="N66" s="85">
        <f>M66*$C$13*N61</f>
        <v>0</v>
      </c>
      <c r="O66" s="319"/>
      <c r="P66" s="85">
        <f>O66*$C$13*P61</f>
        <v>0</v>
      </c>
      <c r="Q66" s="319"/>
      <c r="R66" s="85">
        <f>Q66*$C$13*R61</f>
        <v>0</v>
      </c>
      <c r="S66" s="319"/>
      <c r="T66" s="85">
        <f>S66*$C$13*T61</f>
        <v>0</v>
      </c>
      <c r="U66" s="319"/>
      <c r="V66" s="85">
        <f>U66*$C$13*V61</f>
        <v>0</v>
      </c>
      <c r="W66" s="319"/>
      <c r="X66" s="85">
        <f>W66*$C$13*X61</f>
        <v>0</v>
      </c>
      <c r="Y66" s="319"/>
      <c r="Z66" s="85">
        <f>Y66*$C$13*Z61</f>
        <v>0</v>
      </c>
      <c r="AA66" s="319"/>
      <c r="AB66" s="85">
        <f>AA66*$C$13*AB61</f>
        <v>0</v>
      </c>
      <c r="AC66" s="86">
        <f>+E66+G66+I66+K66+M66+O66+Q66+S66+U66+W66+Y66+AA66</f>
        <v>0</v>
      </c>
      <c r="AD66" s="87">
        <f t="shared" si="2"/>
        <v>0</v>
      </c>
      <c r="AE66" s="50"/>
      <c r="AF66" s="51"/>
      <c r="AG66" s="50"/>
      <c r="AH66" s="50"/>
      <c r="AK66" s="53"/>
    </row>
    <row r="67" spans="1:37" ht="14.45" customHeight="1">
      <c r="A67" s="47"/>
      <c r="B67" s="204" t="s">
        <v>28</v>
      </c>
      <c r="C67" s="318"/>
      <c r="D67" s="84" t="s">
        <v>29</v>
      </c>
      <c r="E67" s="319"/>
      <c r="F67" s="85">
        <f>+E67*C67</f>
        <v>0</v>
      </c>
      <c r="G67" s="319"/>
      <c r="H67" s="85">
        <f>+G67*C67</f>
        <v>0</v>
      </c>
      <c r="I67" s="319"/>
      <c r="J67" s="85">
        <f>+I67*C67</f>
        <v>0</v>
      </c>
      <c r="K67" s="319"/>
      <c r="L67" s="85">
        <f>+K67*C67</f>
        <v>0</v>
      </c>
      <c r="M67" s="319"/>
      <c r="N67" s="85">
        <f>+M67*C67</f>
        <v>0</v>
      </c>
      <c r="O67" s="319"/>
      <c r="P67" s="85">
        <f>+O67*C67</f>
        <v>0</v>
      </c>
      <c r="Q67" s="319"/>
      <c r="R67" s="85">
        <f>+Q67*C67</f>
        <v>0</v>
      </c>
      <c r="S67" s="319"/>
      <c r="T67" s="85">
        <f>+S67*C67</f>
        <v>0</v>
      </c>
      <c r="U67" s="319"/>
      <c r="V67" s="85">
        <f>+U67*C67</f>
        <v>0</v>
      </c>
      <c r="W67" s="319"/>
      <c r="X67" s="85">
        <f>+W67*C67</f>
        <v>0</v>
      </c>
      <c r="Y67" s="319"/>
      <c r="Z67" s="85">
        <f>+Y67*C67</f>
        <v>0</v>
      </c>
      <c r="AA67" s="319"/>
      <c r="AB67" s="85">
        <f>+AA67*C67</f>
        <v>0</v>
      </c>
      <c r="AC67" s="86">
        <f>+E67+G67+I67+K67+M67+O67+Q67+S67+U67+W67+Y67+AA67</f>
        <v>0</v>
      </c>
      <c r="AD67" s="87">
        <f t="shared" si="2"/>
        <v>0</v>
      </c>
      <c r="AE67" s="50"/>
      <c r="AF67" s="51"/>
      <c r="AG67" s="50"/>
      <c r="AH67" s="50"/>
      <c r="AK67" s="53"/>
    </row>
    <row r="68" spans="1:37" ht="14.45" customHeight="1">
      <c r="A68" s="47"/>
      <c r="B68" s="206"/>
      <c r="C68" s="207"/>
      <c r="D68" s="93"/>
      <c r="E68" s="208"/>
      <c r="F68" s="209"/>
      <c r="G68" s="96"/>
      <c r="H68" s="97"/>
      <c r="I68" s="98"/>
      <c r="J68" s="97"/>
      <c r="K68" s="98"/>
      <c r="L68" s="97"/>
      <c r="M68" s="98"/>
      <c r="N68" s="97"/>
      <c r="O68" s="98"/>
      <c r="P68" s="97"/>
      <c r="Q68" s="98"/>
      <c r="R68" s="97"/>
      <c r="S68" s="98"/>
      <c r="T68" s="97"/>
      <c r="U68" s="98"/>
      <c r="V68" s="97"/>
      <c r="W68" s="98"/>
      <c r="X68" s="97"/>
      <c r="Y68" s="98"/>
      <c r="Z68" s="97"/>
      <c r="AA68" s="98"/>
      <c r="AB68" s="97"/>
      <c r="AC68" s="98"/>
      <c r="AD68" s="99">
        <f t="shared" si="2"/>
        <v>0</v>
      </c>
      <c r="AE68" s="50"/>
      <c r="AF68" s="51"/>
      <c r="AG68" s="50"/>
      <c r="AH68" s="50"/>
      <c r="AK68" s="53"/>
    </row>
    <row r="69" spans="1:37" ht="17.45" customHeight="1">
      <c r="A69" s="47"/>
      <c r="B69" s="50"/>
      <c r="C69" s="50"/>
      <c r="D69" s="101" t="s">
        <v>30</v>
      </c>
      <c r="E69" s="102"/>
      <c r="F69" s="103">
        <f>SUM(F62:F68)</f>
        <v>0</v>
      </c>
      <c r="G69" s="104"/>
      <c r="H69" s="105">
        <f>SUM(H62:H68)</f>
        <v>0</v>
      </c>
      <c r="I69" s="104"/>
      <c r="J69" s="105">
        <f>SUM(J62:J68)</f>
        <v>0</v>
      </c>
      <c r="K69" s="104"/>
      <c r="L69" s="105">
        <f>SUM(L62:L68)</f>
        <v>0</v>
      </c>
      <c r="M69" s="104"/>
      <c r="N69" s="105">
        <f>SUM(N62:N68)</f>
        <v>0</v>
      </c>
      <c r="O69" s="104"/>
      <c r="P69" s="105">
        <f>SUM(P62:P68)</f>
        <v>0</v>
      </c>
      <c r="Q69" s="104"/>
      <c r="R69" s="105">
        <f>SUM(R62:R68)</f>
        <v>0</v>
      </c>
      <c r="S69" s="104"/>
      <c r="T69" s="105">
        <f>SUM(T62:T68)</f>
        <v>0</v>
      </c>
      <c r="U69" s="104"/>
      <c r="V69" s="105">
        <f>SUM(V62:V68)</f>
        <v>0</v>
      </c>
      <c r="W69" s="104"/>
      <c r="X69" s="105">
        <f>SUM(X62:X68)</f>
        <v>0</v>
      </c>
      <c r="Y69" s="104"/>
      <c r="Z69" s="105">
        <f>SUM(Z62:Z68)</f>
        <v>0</v>
      </c>
      <c r="AA69" s="104"/>
      <c r="AB69" s="105">
        <f>SUM(AB62:AB68)</f>
        <v>0</v>
      </c>
      <c r="AC69" s="104"/>
      <c r="AD69" s="105">
        <f>SUM(AD62:AD68)</f>
        <v>0</v>
      </c>
      <c r="AE69" s="50"/>
      <c r="AF69" s="51"/>
      <c r="AG69" s="50"/>
      <c r="AH69" s="50"/>
      <c r="AK69" s="53"/>
    </row>
    <row r="70" spans="1:37" ht="17.45" customHeight="1">
      <c r="A70" s="47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50"/>
      <c r="AH70" s="50"/>
      <c r="AK70" s="53"/>
    </row>
    <row r="71" spans="1:37" ht="17.45" customHeight="1">
      <c r="A71" s="47"/>
      <c r="B71" s="50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1"/>
      <c r="AG71" s="50"/>
      <c r="AH71" s="50"/>
      <c r="AK71" s="53"/>
    </row>
    <row r="72" spans="1:37" ht="17.45" customHeight="1">
      <c r="A72" s="47"/>
      <c r="B72" s="58"/>
      <c r="C72" s="111"/>
      <c r="D72" s="55"/>
      <c r="E72" s="50"/>
      <c r="F72" s="50"/>
      <c r="G72" s="56" t="s">
        <v>40</v>
      </c>
      <c r="H72" s="50"/>
      <c r="I72" s="50"/>
      <c r="J72" s="50"/>
      <c r="K72" s="50"/>
      <c r="L72" s="57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50"/>
      <c r="AH72" s="50"/>
      <c r="AK72" s="53"/>
    </row>
    <row r="73" spans="1:37" ht="17.45" customHeight="1">
      <c r="A73" s="47"/>
      <c r="B73" s="58"/>
      <c r="C73" s="111"/>
      <c r="D73" s="55"/>
      <c r="E73" s="50"/>
      <c r="F73" s="50"/>
      <c r="G73" s="56"/>
      <c r="H73" s="50"/>
      <c r="I73" s="50"/>
      <c r="J73" s="50"/>
      <c r="K73" s="50"/>
      <c r="L73" s="57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/>
      <c r="AG73" s="50"/>
      <c r="AH73" s="50"/>
      <c r="AK73" s="53"/>
    </row>
    <row r="74" spans="1:37" ht="17.45" customHeight="1">
      <c r="A74" s="47"/>
      <c r="B74" s="307" t="s">
        <v>66</v>
      </c>
      <c r="C74" s="307" t="s">
        <v>83</v>
      </c>
      <c r="D74" s="308"/>
      <c r="E74" s="296" t="str">
        <f>E59</f>
        <v>Sep</v>
      </c>
      <c r="F74" s="293"/>
      <c r="G74" s="296" t="str">
        <f>G59</f>
        <v>Oct</v>
      </c>
      <c r="H74" s="293"/>
      <c r="I74" s="296" t="str">
        <f>I59</f>
        <v>Nov</v>
      </c>
      <c r="J74" s="293"/>
      <c r="K74" s="296" t="str">
        <f>K59</f>
        <v>Dec</v>
      </c>
      <c r="L74" s="293"/>
      <c r="M74" s="296" t="str">
        <f>M59</f>
        <v>Jan</v>
      </c>
      <c r="N74" s="293"/>
      <c r="O74" s="296" t="str">
        <f>O59</f>
        <v>Feb</v>
      </c>
      <c r="P74" s="293"/>
      <c r="Q74" s="296" t="str">
        <f>Q59</f>
        <v>Mar</v>
      </c>
      <c r="R74" s="293"/>
      <c r="S74" s="296" t="str">
        <f>S59</f>
        <v>Apr</v>
      </c>
      <c r="T74" s="293"/>
      <c r="U74" s="296" t="str">
        <f>U59</f>
        <v>May</v>
      </c>
      <c r="V74" s="293"/>
      <c r="W74" s="296" t="str">
        <f>W59</f>
        <v>Jun</v>
      </c>
      <c r="X74" s="293"/>
      <c r="Y74" s="296" t="str">
        <f>Y59</f>
        <v>Jul</v>
      </c>
      <c r="Z74" s="293"/>
      <c r="AA74" s="296" t="str">
        <f>AA59</f>
        <v>Aug</v>
      </c>
      <c r="AB74" s="296"/>
      <c r="AC74" s="297" t="s">
        <v>33</v>
      </c>
      <c r="AD74" s="298"/>
      <c r="AE74" s="50"/>
      <c r="AF74" s="51"/>
      <c r="AG74" s="50"/>
      <c r="AH74" s="50"/>
      <c r="AK74" s="53"/>
    </row>
    <row r="75" spans="1:37" ht="17.45" customHeight="1">
      <c r="A75" s="47"/>
      <c r="B75" s="74"/>
      <c r="C75" s="74"/>
      <c r="D75" s="76"/>
      <c r="E75" s="113"/>
      <c r="F75" s="114"/>
      <c r="G75" s="115"/>
      <c r="H75" s="114"/>
      <c r="I75" s="115"/>
      <c r="J75" s="114"/>
      <c r="K75" s="115"/>
      <c r="L75" s="114"/>
      <c r="M75" s="115"/>
      <c r="N75" s="114"/>
      <c r="O75" s="115"/>
      <c r="P75" s="114"/>
      <c r="Q75" s="115"/>
      <c r="R75" s="114"/>
      <c r="S75" s="115"/>
      <c r="T75" s="114"/>
      <c r="U75" s="115"/>
      <c r="V75" s="114"/>
      <c r="W75" s="115"/>
      <c r="X75" s="114"/>
      <c r="Y75" s="115"/>
      <c r="Z75" s="114"/>
      <c r="AA75" s="115"/>
      <c r="AB75" s="114"/>
      <c r="AC75" s="81"/>
      <c r="AD75" s="80"/>
      <c r="AE75" s="50"/>
      <c r="AF75" s="51"/>
      <c r="AG75" s="50"/>
      <c r="AH75" s="50"/>
      <c r="AK75" s="53"/>
    </row>
    <row r="76" spans="1:37" ht="17.45" customHeight="1">
      <c r="A76" s="47"/>
      <c r="B76" s="204" t="s">
        <v>20</v>
      </c>
      <c r="C76" s="321"/>
      <c r="D76" s="117" t="s">
        <v>80</v>
      </c>
      <c r="E76" s="118">
        <f>E63</f>
        <v>0</v>
      </c>
      <c r="F76" s="87">
        <f>$C$76*E76*E60</f>
        <v>0</v>
      </c>
      <c r="G76" s="118">
        <f>G63</f>
        <v>0</v>
      </c>
      <c r="H76" s="87">
        <f>$C$76*G76*G60</f>
        <v>0</v>
      </c>
      <c r="I76" s="118">
        <f>I63</f>
        <v>0</v>
      </c>
      <c r="J76" s="87">
        <f>$C$76*I76*I60</f>
        <v>0</v>
      </c>
      <c r="K76" s="118">
        <f>K63</f>
        <v>0</v>
      </c>
      <c r="L76" s="87">
        <f>$C$76*K76*K60</f>
        <v>0</v>
      </c>
      <c r="M76" s="118">
        <f>M63</f>
        <v>0</v>
      </c>
      <c r="N76" s="87">
        <f>$C$76*M76*M60</f>
        <v>0</v>
      </c>
      <c r="O76" s="118">
        <f>O63</f>
        <v>0</v>
      </c>
      <c r="P76" s="87">
        <f>$C$76*O76*O60</f>
        <v>0</v>
      </c>
      <c r="Q76" s="118">
        <f>Q63</f>
        <v>0</v>
      </c>
      <c r="R76" s="87">
        <f>$C$76*Q76*Q60</f>
        <v>0</v>
      </c>
      <c r="S76" s="118">
        <f>S63</f>
        <v>0</v>
      </c>
      <c r="T76" s="87">
        <f>$C$76*S76*S60</f>
        <v>0</v>
      </c>
      <c r="U76" s="118">
        <f>U63</f>
        <v>0</v>
      </c>
      <c r="V76" s="87">
        <f>$C$76*U76*U60</f>
        <v>0</v>
      </c>
      <c r="W76" s="118">
        <f>W63</f>
        <v>0</v>
      </c>
      <c r="X76" s="87">
        <f>$C$76*W76*W60</f>
        <v>0</v>
      </c>
      <c r="Y76" s="118">
        <f>Y63</f>
        <v>0</v>
      </c>
      <c r="Z76" s="87">
        <f>$C$76*Y76*Y60</f>
        <v>0</v>
      </c>
      <c r="AA76" s="118">
        <f>AA63</f>
        <v>0</v>
      </c>
      <c r="AB76" s="87">
        <f>$C$76*AA76*AA60</f>
        <v>0</v>
      </c>
      <c r="AC76" s="81"/>
      <c r="AD76" s="87">
        <f t="shared" ref="AD76:AD82" si="3">F76+H76+J76+L76+N76+P76+R76+T76+V76+X76+Z76+AB76</f>
        <v>0</v>
      </c>
      <c r="AE76" s="50"/>
      <c r="AF76" s="51"/>
      <c r="AG76" s="50"/>
      <c r="AH76" s="50"/>
      <c r="AK76" s="53"/>
    </row>
    <row r="77" spans="1:37" ht="17.45" customHeight="1">
      <c r="A77" s="47"/>
      <c r="B77" s="204" t="s">
        <v>20</v>
      </c>
      <c r="C77" s="321"/>
      <c r="D77" s="117" t="s">
        <v>164</v>
      </c>
      <c r="E77" s="118">
        <f>E64</f>
        <v>0</v>
      </c>
      <c r="F77" s="87">
        <f>$C$77*E77*E60</f>
        <v>0</v>
      </c>
      <c r="G77" s="118">
        <f>G64</f>
        <v>0</v>
      </c>
      <c r="H77" s="87">
        <f>$C$77*G77*G60</f>
        <v>0</v>
      </c>
      <c r="I77" s="118">
        <f>I64</f>
        <v>0</v>
      </c>
      <c r="J77" s="87">
        <f>$C$77*I77*I60</f>
        <v>0</v>
      </c>
      <c r="K77" s="118">
        <f>K64</f>
        <v>0</v>
      </c>
      <c r="L77" s="87">
        <f>$C$77*K77*K60</f>
        <v>0</v>
      </c>
      <c r="M77" s="118">
        <f>M64</f>
        <v>0</v>
      </c>
      <c r="N77" s="87">
        <f>$C$77*M77*M60</f>
        <v>0</v>
      </c>
      <c r="O77" s="118">
        <f>O64</f>
        <v>0</v>
      </c>
      <c r="P77" s="87">
        <f>$C$77*O77*O60</f>
        <v>0</v>
      </c>
      <c r="Q77" s="118">
        <f>Q64</f>
        <v>0</v>
      </c>
      <c r="R77" s="87">
        <f>$C$77*Q77*Q60</f>
        <v>0</v>
      </c>
      <c r="S77" s="118">
        <f>S64</f>
        <v>0</v>
      </c>
      <c r="T77" s="87">
        <f>$C$77*S77*S60</f>
        <v>0</v>
      </c>
      <c r="U77" s="118">
        <f>U64</f>
        <v>0</v>
      </c>
      <c r="V77" s="87">
        <f>$C$77*U77*U60</f>
        <v>0</v>
      </c>
      <c r="W77" s="118">
        <f>W64</f>
        <v>0</v>
      </c>
      <c r="X77" s="87">
        <f>$C$77*W77*W60</f>
        <v>0</v>
      </c>
      <c r="Y77" s="118">
        <f>Y64</f>
        <v>0</v>
      </c>
      <c r="Z77" s="87">
        <f>$C$77*Y77*Y60</f>
        <v>0</v>
      </c>
      <c r="AA77" s="118">
        <f>AA64</f>
        <v>0</v>
      </c>
      <c r="AB77" s="87">
        <f>$C$77*AA77*AA60</f>
        <v>0</v>
      </c>
      <c r="AC77" s="81"/>
      <c r="AD77" s="87">
        <f>F77+H77+J77+L77+N77+P77+R77+T77+V77+X77+Z77+AB77</f>
        <v>0</v>
      </c>
      <c r="AE77" s="50"/>
      <c r="AF77" s="51"/>
      <c r="AG77" s="50"/>
      <c r="AH77" s="50"/>
      <c r="AK77" s="53"/>
    </row>
    <row r="78" spans="1:37" ht="17.45" customHeight="1">
      <c r="A78" s="47"/>
      <c r="B78" s="204" t="s">
        <v>23</v>
      </c>
      <c r="C78" s="321"/>
      <c r="D78" s="117" t="s">
        <v>81</v>
      </c>
      <c r="E78" s="118">
        <f>E65</f>
        <v>0</v>
      </c>
      <c r="F78" s="87">
        <f>$C$78*E78*E60</f>
        <v>0</v>
      </c>
      <c r="G78" s="118">
        <f>G65</f>
        <v>0</v>
      </c>
      <c r="H78" s="87">
        <f>$C$78*G78*G60</f>
        <v>0</v>
      </c>
      <c r="I78" s="118">
        <f>I65</f>
        <v>0</v>
      </c>
      <c r="J78" s="87">
        <f>$C$78*I78*I60</f>
        <v>0</v>
      </c>
      <c r="K78" s="118">
        <f>K65</f>
        <v>0</v>
      </c>
      <c r="L78" s="87">
        <f>$C$78*K78*K60</f>
        <v>0</v>
      </c>
      <c r="M78" s="118">
        <f>M65</f>
        <v>0</v>
      </c>
      <c r="N78" s="87">
        <f>$C$78*M78*M60</f>
        <v>0</v>
      </c>
      <c r="O78" s="118">
        <f>O65</f>
        <v>0</v>
      </c>
      <c r="P78" s="87">
        <f>$C$78*O78*O60</f>
        <v>0</v>
      </c>
      <c r="Q78" s="118">
        <f>Q65</f>
        <v>0</v>
      </c>
      <c r="R78" s="87">
        <f>$C$78*Q78*Q60</f>
        <v>0</v>
      </c>
      <c r="S78" s="118">
        <f>S65</f>
        <v>0</v>
      </c>
      <c r="T78" s="87">
        <f>$C$78*S78*S60</f>
        <v>0</v>
      </c>
      <c r="U78" s="118">
        <f>U65</f>
        <v>0</v>
      </c>
      <c r="V78" s="87">
        <f>$C$78*U78*U60</f>
        <v>0</v>
      </c>
      <c r="W78" s="118">
        <f>W65</f>
        <v>0</v>
      </c>
      <c r="X78" s="87">
        <f>$C$78*W78*W60</f>
        <v>0</v>
      </c>
      <c r="Y78" s="118">
        <f>Y65</f>
        <v>0</v>
      </c>
      <c r="Z78" s="87">
        <f>$C$78*Y78*Y60</f>
        <v>0</v>
      </c>
      <c r="AA78" s="118">
        <f>AA65</f>
        <v>0</v>
      </c>
      <c r="AB78" s="87">
        <f>$C$78*AA78*AA60</f>
        <v>0</v>
      </c>
      <c r="AC78" s="81"/>
      <c r="AD78" s="87">
        <f t="shared" si="3"/>
        <v>0</v>
      </c>
      <c r="AE78" s="50"/>
      <c r="AF78" s="51"/>
      <c r="AG78" s="50"/>
      <c r="AH78" s="50"/>
      <c r="AK78" s="53"/>
    </row>
    <row r="79" spans="1:37" ht="17.45" customHeight="1">
      <c r="A79" s="47"/>
      <c r="B79" s="204" t="s">
        <v>26</v>
      </c>
      <c r="C79" s="321"/>
      <c r="D79" s="117" t="s">
        <v>82</v>
      </c>
      <c r="E79" s="118">
        <f>E66</f>
        <v>0</v>
      </c>
      <c r="F79" s="87">
        <f>$C$79*E79*F61</f>
        <v>0</v>
      </c>
      <c r="G79" s="118">
        <f>G66</f>
        <v>0</v>
      </c>
      <c r="H79" s="87">
        <f>$C$79*G79*H61</f>
        <v>0</v>
      </c>
      <c r="I79" s="118">
        <f>I66</f>
        <v>0</v>
      </c>
      <c r="J79" s="87">
        <f>$C$79*I79*J61</f>
        <v>0</v>
      </c>
      <c r="K79" s="118">
        <f>K66</f>
        <v>0</v>
      </c>
      <c r="L79" s="87">
        <f>$C$79*K79*L61</f>
        <v>0</v>
      </c>
      <c r="M79" s="118">
        <f>M66</f>
        <v>0</v>
      </c>
      <c r="N79" s="87">
        <f>$C$79*M79*N61</f>
        <v>0</v>
      </c>
      <c r="O79" s="118">
        <f>O66</f>
        <v>0</v>
      </c>
      <c r="P79" s="87">
        <f>$C$79*O79*P61</f>
        <v>0</v>
      </c>
      <c r="Q79" s="118">
        <f>Q66</f>
        <v>0</v>
      </c>
      <c r="R79" s="87">
        <f>$C$79*Q79*R61</f>
        <v>0</v>
      </c>
      <c r="S79" s="118">
        <f>S66</f>
        <v>0</v>
      </c>
      <c r="T79" s="87">
        <f>$C$79*S79*T61</f>
        <v>0</v>
      </c>
      <c r="U79" s="118">
        <f>U66</f>
        <v>0</v>
      </c>
      <c r="V79" s="87">
        <f>$C$79*U79*V61</f>
        <v>0</v>
      </c>
      <c r="W79" s="118">
        <f>W66</f>
        <v>0</v>
      </c>
      <c r="X79" s="87">
        <f>$C$79*W79*X61</f>
        <v>0</v>
      </c>
      <c r="Y79" s="118">
        <f>Y66</f>
        <v>0</v>
      </c>
      <c r="Z79" s="87">
        <f>$C$79*Y79*Z61</f>
        <v>0</v>
      </c>
      <c r="AA79" s="118">
        <f>AA66</f>
        <v>0</v>
      </c>
      <c r="AB79" s="87">
        <f>$C$79*AA79*AB61</f>
        <v>0</v>
      </c>
      <c r="AC79" s="81"/>
      <c r="AD79" s="87">
        <f t="shared" si="3"/>
        <v>0</v>
      </c>
      <c r="AE79" s="50"/>
      <c r="AF79" s="51"/>
      <c r="AG79" s="50"/>
      <c r="AH79" s="50"/>
      <c r="AK79" s="53"/>
    </row>
    <row r="80" spans="1:37" ht="14.45" customHeight="1">
      <c r="A80" s="47"/>
      <c r="B80" s="204" t="s">
        <v>28</v>
      </c>
      <c r="C80" s="321"/>
      <c r="D80" s="117"/>
      <c r="E80" s="118">
        <f>E67</f>
        <v>0</v>
      </c>
      <c r="F80" s="87">
        <f>E80*C80</f>
        <v>0</v>
      </c>
      <c r="G80" s="118">
        <f>G67</f>
        <v>0</v>
      </c>
      <c r="H80" s="87">
        <f>G80*E80</f>
        <v>0</v>
      </c>
      <c r="I80" s="118">
        <f>I67</f>
        <v>0</v>
      </c>
      <c r="J80" s="87">
        <f>I80*G80</f>
        <v>0</v>
      </c>
      <c r="K80" s="118">
        <f>K67</f>
        <v>0</v>
      </c>
      <c r="L80" s="87">
        <f>K80*I80</f>
        <v>0</v>
      </c>
      <c r="M80" s="118">
        <f>M67</f>
        <v>0</v>
      </c>
      <c r="N80" s="87">
        <f>M80*K80</f>
        <v>0</v>
      </c>
      <c r="O80" s="118">
        <f>O67</f>
        <v>0</v>
      </c>
      <c r="P80" s="87">
        <f>O80*M80</f>
        <v>0</v>
      </c>
      <c r="Q80" s="118">
        <f>Q67</f>
        <v>0</v>
      </c>
      <c r="R80" s="87">
        <f>Q80*O80</f>
        <v>0</v>
      </c>
      <c r="S80" s="118">
        <f>S67</f>
        <v>0</v>
      </c>
      <c r="T80" s="87">
        <f>S80*Q80</f>
        <v>0</v>
      </c>
      <c r="U80" s="118">
        <f>U67</f>
        <v>0</v>
      </c>
      <c r="V80" s="87">
        <f>U80*S80</f>
        <v>0</v>
      </c>
      <c r="W80" s="118">
        <f>W67</f>
        <v>0</v>
      </c>
      <c r="X80" s="87">
        <f>W80*U80</f>
        <v>0</v>
      </c>
      <c r="Y80" s="118">
        <f>Y67</f>
        <v>0</v>
      </c>
      <c r="Z80" s="87">
        <f>Y80*W80</f>
        <v>0</v>
      </c>
      <c r="AA80" s="118">
        <f>AA67</f>
        <v>0</v>
      </c>
      <c r="AB80" s="87">
        <f>AA80*Y80</f>
        <v>0</v>
      </c>
      <c r="AC80" s="81"/>
      <c r="AD80" s="87">
        <f t="shared" si="3"/>
        <v>0</v>
      </c>
      <c r="AE80" s="50"/>
      <c r="AF80" s="51"/>
      <c r="AG80" s="50"/>
      <c r="AH80" s="50"/>
      <c r="AK80" s="53"/>
    </row>
    <row r="81" spans="1:37" ht="14.45" customHeight="1">
      <c r="A81" s="51"/>
      <c r="B81" s="204" t="s">
        <v>35</v>
      </c>
      <c r="C81" s="322"/>
      <c r="D81" s="117"/>
      <c r="E81" s="120">
        <v>0</v>
      </c>
      <c r="F81" s="99">
        <f>E81*$C$81</f>
        <v>0</v>
      </c>
      <c r="G81" s="120">
        <v>0</v>
      </c>
      <c r="H81" s="99">
        <f>G81*$C$81</f>
        <v>0</v>
      </c>
      <c r="I81" s="120">
        <v>0</v>
      </c>
      <c r="J81" s="99">
        <f>I81*$C$81</f>
        <v>0</v>
      </c>
      <c r="K81" s="120">
        <v>0</v>
      </c>
      <c r="L81" s="99">
        <f>K81*$C$81</f>
        <v>0</v>
      </c>
      <c r="M81" s="120">
        <v>0</v>
      </c>
      <c r="N81" s="99">
        <f>M81*$C$81</f>
        <v>0</v>
      </c>
      <c r="O81" s="120">
        <v>0</v>
      </c>
      <c r="P81" s="99">
        <f>O81*$C$81</f>
        <v>0</v>
      </c>
      <c r="Q81" s="120">
        <v>0</v>
      </c>
      <c r="R81" s="99">
        <f>Q81*$C$81</f>
        <v>0</v>
      </c>
      <c r="S81" s="120">
        <v>0</v>
      </c>
      <c r="T81" s="99">
        <f>S81*$C$81</f>
        <v>0</v>
      </c>
      <c r="U81" s="120">
        <v>0</v>
      </c>
      <c r="V81" s="99">
        <f>U81*$C$81</f>
        <v>0</v>
      </c>
      <c r="W81" s="120">
        <v>0</v>
      </c>
      <c r="X81" s="99">
        <f>W81*$C$81</f>
        <v>0</v>
      </c>
      <c r="Y81" s="120">
        <v>0</v>
      </c>
      <c r="Z81" s="99">
        <f>Y81*$C$81</f>
        <v>0</v>
      </c>
      <c r="AA81" s="120">
        <v>0</v>
      </c>
      <c r="AB81" s="99">
        <f>AA81*$C$81</f>
        <v>0</v>
      </c>
      <c r="AC81" s="98"/>
      <c r="AD81" s="99">
        <f t="shared" si="3"/>
        <v>0</v>
      </c>
      <c r="AE81" s="50"/>
      <c r="AF81" s="51"/>
      <c r="AG81" s="50"/>
      <c r="AH81" s="50"/>
      <c r="AK81" s="53"/>
    </row>
    <row r="82" spans="1:37" ht="17.45" customHeight="1">
      <c r="A82" s="51"/>
      <c r="B82" s="121" t="s">
        <v>84</v>
      </c>
      <c r="C82" s="303">
        <v>0.12</v>
      </c>
      <c r="D82" s="304"/>
      <c r="E82" s="122"/>
      <c r="F82" s="123">
        <f>SUM(F76:F80)*$C$36</f>
        <v>0</v>
      </c>
      <c r="G82" s="122"/>
      <c r="H82" s="123">
        <f>SUM(H76:H80)*$C$36</f>
        <v>0</v>
      </c>
      <c r="I82" s="122"/>
      <c r="J82" s="123">
        <f>SUM(J76:J80)*$C$36</f>
        <v>0</v>
      </c>
      <c r="K82" s="122"/>
      <c r="L82" s="123">
        <f>SUM(L76:L80)*$C$36</f>
        <v>0</v>
      </c>
      <c r="M82" s="122"/>
      <c r="N82" s="123">
        <f>SUM(N76:N80)*$C$36</f>
        <v>0</v>
      </c>
      <c r="O82" s="122"/>
      <c r="P82" s="123">
        <f>SUM(P76:P80)*$C$36</f>
        <v>0</v>
      </c>
      <c r="Q82" s="122"/>
      <c r="R82" s="123">
        <f>SUM(R76:R80)*$C$36</f>
        <v>0</v>
      </c>
      <c r="S82" s="122"/>
      <c r="T82" s="123">
        <f>SUM(T76:T80)*$C$36</f>
        <v>0</v>
      </c>
      <c r="U82" s="122"/>
      <c r="V82" s="123">
        <f>SUM(V76:V80)*$C$36</f>
        <v>0</v>
      </c>
      <c r="W82" s="122"/>
      <c r="X82" s="123">
        <f>SUM(X76:X80)*$C$36</f>
        <v>0</v>
      </c>
      <c r="Y82" s="122"/>
      <c r="Z82" s="123">
        <f>SUM(Z76:Z80)*$C$36</f>
        <v>0</v>
      </c>
      <c r="AA82" s="122"/>
      <c r="AB82" s="123">
        <f>SUM(AB76:AB80)*$C$36</f>
        <v>0</v>
      </c>
      <c r="AC82" s="124"/>
      <c r="AD82" s="123">
        <f t="shared" si="3"/>
        <v>0</v>
      </c>
      <c r="AE82" s="50"/>
      <c r="AF82" s="50"/>
      <c r="AG82" s="50"/>
      <c r="AH82" s="50"/>
      <c r="AK82" s="53"/>
    </row>
    <row r="83" spans="1:37" ht="14.45" customHeight="1">
      <c r="A83" s="51"/>
      <c r="B83" s="51"/>
      <c r="C83" s="301" t="s">
        <v>30</v>
      </c>
      <c r="D83" s="302"/>
      <c r="E83" s="125"/>
      <c r="F83" s="126">
        <f>SUM(F75:F82)</f>
        <v>0</v>
      </c>
      <c r="G83" s="125"/>
      <c r="H83" s="126">
        <f>SUM(H75:H82)</f>
        <v>0</v>
      </c>
      <c r="I83" s="125"/>
      <c r="J83" s="126">
        <f>SUM(J75:J82)</f>
        <v>0</v>
      </c>
      <c r="K83" s="125"/>
      <c r="L83" s="126">
        <f>SUM(L75:L82)</f>
        <v>0</v>
      </c>
      <c r="M83" s="125"/>
      <c r="N83" s="126">
        <f>SUM(N75:N82)</f>
        <v>0</v>
      </c>
      <c r="O83" s="125"/>
      <c r="P83" s="126">
        <f>SUM(P75:P82)</f>
        <v>0</v>
      </c>
      <c r="Q83" s="125"/>
      <c r="R83" s="126">
        <f>SUM(R75:R82)</f>
        <v>0</v>
      </c>
      <c r="S83" s="125"/>
      <c r="T83" s="126">
        <f>SUM(T75:T82)</f>
        <v>0</v>
      </c>
      <c r="U83" s="125"/>
      <c r="V83" s="126">
        <f>SUM(V75:V82)</f>
        <v>0</v>
      </c>
      <c r="W83" s="125"/>
      <c r="X83" s="126">
        <f>SUM(X75:X82)</f>
        <v>0</v>
      </c>
      <c r="Y83" s="125"/>
      <c r="Z83" s="126">
        <f>SUM(Z75:Z82)</f>
        <v>0</v>
      </c>
      <c r="AA83" s="125"/>
      <c r="AB83" s="126">
        <f>SUM(AB75:AB82)</f>
        <v>0</v>
      </c>
      <c r="AC83" s="127"/>
      <c r="AD83" s="126">
        <f>SUM(AD75:AD82)</f>
        <v>0</v>
      </c>
      <c r="AE83" s="50"/>
      <c r="AF83" s="50"/>
      <c r="AG83" s="50"/>
      <c r="AH83" s="50"/>
    </row>
    <row r="84" spans="1:37" ht="14.45" customHeight="1">
      <c r="A84" s="51"/>
      <c r="B84" s="50"/>
      <c r="C84" s="49"/>
      <c r="D84" s="55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</row>
    <row r="85" spans="1:37" ht="14.45" customHeight="1">
      <c r="A85" s="51"/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</row>
    <row r="86" spans="1:37" ht="14.45" customHeight="1">
      <c r="A86" s="51"/>
      <c r="B86" s="50"/>
      <c r="C86" s="49"/>
      <c r="D86" s="50"/>
      <c r="E86" s="50"/>
      <c r="F86" s="50"/>
      <c r="G86" s="56" t="s">
        <v>41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7" ht="14.45" customHeight="1">
      <c r="A87" s="51"/>
      <c r="B87" s="50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7" ht="14.45" customHeight="1">
      <c r="A88" s="51"/>
      <c r="B88" s="131" t="s">
        <v>2</v>
      </c>
      <c r="C88" s="132" t="s">
        <v>37</v>
      </c>
      <c r="D88" s="133" t="s">
        <v>3</v>
      </c>
      <c r="E88" s="292" t="str">
        <f>E59</f>
        <v>Sep</v>
      </c>
      <c r="F88" s="293"/>
      <c r="G88" s="292" t="str">
        <f>G59</f>
        <v>Oct</v>
      </c>
      <c r="H88" s="293"/>
      <c r="I88" s="292" t="str">
        <f>I59</f>
        <v>Nov</v>
      </c>
      <c r="J88" s="293"/>
      <c r="K88" s="292" t="str">
        <f>K59</f>
        <v>Dec</v>
      </c>
      <c r="L88" s="293"/>
      <c r="M88" s="292" t="str">
        <f>M59</f>
        <v>Jan</v>
      </c>
      <c r="N88" s="293"/>
      <c r="O88" s="292" t="str">
        <f>O59</f>
        <v>Feb</v>
      </c>
      <c r="P88" s="293"/>
      <c r="Q88" s="292" t="str">
        <f>Q59</f>
        <v>Mar</v>
      </c>
      <c r="R88" s="293"/>
      <c r="S88" s="292" t="str">
        <f>S59</f>
        <v>Apr</v>
      </c>
      <c r="T88" s="293"/>
      <c r="U88" s="292" t="str">
        <f>U59</f>
        <v>May</v>
      </c>
      <c r="V88" s="293"/>
      <c r="W88" s="292" t="str">
        <f>W59</f>
        <v>Jun</v>
      </c>
      <c r="X88" s="293"/>
      <c r="Y88" s="292" t="str">
        <f>Y59</f>
        <v>Jul</v>
      </c>
      <c r="Z88" s="293"/>
      <c r="AA88" s="292" t="str">
        <f>AA59</f>
        <v>Aug</v>
      </c>
      <c r="AB88" s="293"/>
      <c r="AC88" s="292" t="s">
        <v>16</v>
      </c>
      <c r="AD88" s="293"/>
      <c r="AE88" s="50"/>
      <c r="AF88" s="50"/>
      <c r="AG88" s="50"/>
      <c r="AH88" s="50"/>
    </row>
    <row r="89" spans="1:37" ht="14.45" customHeight="1">
      <c r="A89" s="51"/>
      <c r="B89" s="134" t="s">
        <v>17</v>
      </c>
      <c r="C89" s="135" t="s">
        <v>38</v>
      </c>
      <c r="D89" s="136" t="s">
        <v>32</v>
      </c>
      <c r="E89" s="137"/>
      <c r="F89" s="138"/>
      <c r="G89" s="294"/>
      <c r="H89" s="295"/>
      <c r="I89" s="294"/>
      <c r="J89" s="295"/>
      <c r="K89" s="294"/>
      <c r="L89" s="295"/>
      <c r="M89" s="294"/>
      <c r="N89" s="295"/>
      <c r="O89" s="294"/>
      <c r="P89" s="295"/>
      <c r="Q89" s="294"/>
      <c r="R89" s="295"/>
      <c r="S89" s="294"/>
      <c r="T89" s="295"/>
      <c r="U89" s="294"/>
      <c r="V89" s="295"/>
      <c r="W89" s="294"/>
      <c r="X89" s="295"/>
      <c r="Y89" s="294"/>
      <c r="Z89" s="295"/>
      <c r="AA89" s="294"/>
      <c r="AB89" s="295"/>
      <c r="AC89" s="294"/>
      <c r="AD89" s="295"/>
      <c r="AE89" s="50"/>
      <c r="AF89" s="50"/>
      <c r="AG89" s="50"/>
      <c r="AH89" s="50"/>
    </row>
    <row r="90" spans="1:37" ht="14.45" customHeight="1">
      <c r="A90" s="51"/>
      <c r="B90" s="141"/>
      <c r="C90" s="141"/>
      <c r="D90" s="141"/>
      <c r="E90" s="115"/>
      <c r="F90" s="142"/>
      <c r="G90" s="115"/>
      <c r="H90" s="114"/>
      <c r="I90" s="115"/>
      <c r="J90" s="114"/>
      <c r="K90" s="115"/>
      <c r="L90" s="114"/>
      <c r="M90" s="115"/>
      <c r="N90" s="114"/>
      <c r="O90" s="115"/>
      <c r="P90" s="114"/>
      <c r="Q90" s="115"/>
      <c r="R90" s="114"/>
      <c r="S90" s="115"/>
      <c r="T90" s="114"/>
      <c r="U90" s="115"/>
      <c r="V90" s="114"/>
      <c r="W90" s="115"/>
      <c r="X90" s="114"/>
      <c r="Y90" s="115"/>
      <c r="Z90" s="114"/>
      <c r="AA90" s="115"/>
      <c r="AB90" s="114"/>
      <c r="AC90" s="116"/>
      <c r="AD90" s="114"/>
      <c r="AE90" s="50"/>
      <c r="AF90" s="50"/>
      <c r="AG90" s="50"/>
      <c r="AH90" s="50"/>
    </row>
    <row r="91" spans="1:37" ht="14.45" customHeight="1">
      <c r="A91" s="51"/>
      <c r="B91" s="143" t="s">
        <v>20</v>
      </c>
      <c r="C91" s="144">
        <v>0.15</v>
      </c>
      <c r="D91" s="145">
        <f>C63</f>
        <v>0</v>
      </c>
      <c r="E91" s="146">
        <f>E63</f>
        <v>0</v>
      </c>
      <c r="F91" s="87">
        <f>E91*$D$91*E60*$C$91</f>
        <v>0</v>
      </c>
      <c r="G91" s="146">
        <f>G63</f>
        <v>0</v>
      </c>
      <c r="H91" s="87">
        <f>G91*$D$91*G60*$C$91</f>
        <v>0</v>
      </c>
      <c r="I91" s="146">
        <f>I63</f>
        <v>0</v>
      </c>
      <c r="J91" s="87">
        <f>I91*$D$91*I60*$C$91</f>
        <v>0</v>
      </c>
      <c r="K91" s="146">
        <f>K63</f>
        <v>0</v>
      </c>
      <c r="L91" s="87">
        <f>K91*$D$91*K60*$C$91</f>
        <v>0</v>
      </c>
      <c r="M91" s="146">
        <f>M63</f>
        <v>0</v>
      </c>
      <c r="N91" s="87">
        <f>M91*$D$91*M60*$C$91</f>
        <v>0</v>
      </c>
      <c r="O91" s="146">
        <f>O63</f>
        <v>0</v>
      </c>
      <c r="P91" s="87">
        <f>O91*$D$91*O60*$C$91</f>
        <v>0</v>
      </c>
      <c r="Q91" s="146">
        <f>Q63</f>
        <v>0</v>
      </c>
      <c r="R91" s="87">
        <f>Q91*$D$91*Q60*$C$91</f>
        <v>0</v>
      </c>
      <c r="S91" s="146">
        <f>S63</f>
        <v>0</v>
      </c>
      <c r="T91" s="87">
        <f>S91*$D$91*S60*$C$91</f>
        <v>0</v>
      </c>
      <c r="U91" s="146">
        <f>U63</f>
        <v>0</v>
      </c>
      <c r="V91" s="87">
        <f>U91*$D$91*U60*$C$91</f>
        <v>0</v>
      </c>
      <c r="W91" s="146">
        <f>W63</f>
        <v>0</v>
      </c>
      <c r="X91" s="87">
        <f>W91*$D$91*W60*$C$91</f>
        <v>0</v>
      </c>
      <c r="Y91" s="146">
        <f>Y63</f>
        <v>0</v>
      </c>
      <c r="Z91" s="87">
        <f>Y91*$D$91*Y60*$C$91</f>
        <v>0</v>
      </c>
      <c r="AA91" s="146">
        <f>AA63</f>
        <v>0</v>
      </c>
      <c r="AB91" s="87">
        <f>AA91*$D$91*AA60*$C$91</f>
        <v>0</v>
      </c>
      <c r="AC91" s="146"/>
      <c r="AD91" s="87">
        <f>+AB91+Z91+X91+V91+T91+R91+P91+N91+L91+J91+H91+F91</f>
        <v>0</v>
      </c>
      <c r="AE91" s="50"/>
      <c r="AF91" s="50"/>
      <c r="AG91" s="50"/>
      <c r="AH91" s="50"/>
    </row>
    <row r="92" spans="1:37" ht="14.45" customHeight="1">
      <c r="A92" s="51"/>
      <c r="B92" s="143" t="s">
        <v>282</v>
      </c>
      <c r="C92" s="144">
        <v>0.15</v>
      </c>
      <c r="D92" s="145">
        <f>C64</f>
        <v>0</v>
      </c>
      <c r="E92" s="146">
        <f>E64</f>
        <v>0</v>
      </c>
      <c r="F92" s="87">
        <f>E92*$D$92*E60*$C$92</f>
        <v>0</v>
      </c>
      <c r="G92" s="146">
        <f>G64</f>
        <v>0</v>
      </c>
      <c r="H92" s="87">
        <f>G92*$D$92*G60*$C$92</f>
        <v>0</v>
      </c>
      <c r="I92" s="146">
        <f>I64</f>
        <v>0</v>
      </c>
      <c r="J92" s="87">
        <f>I92*$D$92*I60*$C$92</f>
        <v>0</v>
      </c>
      <c r="K92" s="146">
        <f>K64</f>
        <v>0</v>
      </c>
      <c r="L92" s="87">
        <f>K92*$D$92*K60*$C$92</f>
        <v>0</v>
      </c>
      <c r="M92" s="146">
        <f>M64</f>
        <v>0</v>
      </c>
      <c r="N92" s="87">
        <f>M92*$D$92*M60*$C$92</f>
        <v>0</v>
      </c>
      <c r="O92" s="146">
        <f>O64</f>
        <v>0</v>
      </c>
      <c r="P92" s="87">
        <f>O92*$D$92*O60*$C$92</f>
        <v>0</v>
      </c>
      <c r="Q92" s="146">
        <f>Q64</f>
        <v>0</v>
      </c>
      <c r="R92" s="87">
        <f>Q92*$D$92*Q60*$C$92</f>
        <v>0</v>
      </c>
      <c r="S92" s="146">
        <f>S64</f>
        <v>0</v>
      </c>
      <c r="T92" s="87">
        <f>S92*$D$92*S60*$C$92</f>
        <v>0</v>
      </c>
      <c r="U92" s="146">
        <f>U64</f>
        <v>0</v>
      </c>
      <c r="V92" s="87">
        <f>U92*$D$92*U60*$C$92</f>
        <v>0</v>
      </c>
      <c r="W92" s="146">
        <f>W64</f>
        <v>0</v>
      </c>
      <c r="X92" s="87">
        <f>W92*$D$92*W60*$C$92</f>
        <v>0</v>
      </c>
      <c r="Y92" s="146">
        <f>Y64</f>
        <v>0</v>
      </c>
      <c r="Z92" s="87">
        <f>Y92*$D$92*Y60*$C$92</f>
        <v>0</v>
      </c>
      <c r="AA92" s="146">
        <f>AA64</f>
        <v>0</v>
      </c>
      <c r="AB92" s="87">
        <f>AA92*$D$92*AA60*$C$92</f>
        <v>0</v>
      </c>
      <c r="AC92" s="146"/>
      <c r="AD92" s="87">
        <f>+AB92+Z92+X92+V92+T92+R92+P92+N92+L92+J92+H92+F92</f>
        <v>0</v>
      </c>
      <c r="AE92" s="50"/>
      <c r="AF92" s="50"/>
      <c r="AG92" s="50"/>
      <c r="AH92" s="50"/>
    </row>
    <row r="93" spans="1:37" ht="19.899999999999999" customHeight="1">
      <c r="A93" s="51"/>
      <c r="B93" s="143" t="s">
        <v>26</v>
      </c>
      <c r="C93" s="144">
        <v>0.15</v>
      </c>
      <c r="D93" s="145">
        <f>C66</f>
        <v>0</v>
      </c>
      <c r="E93" s="146">
        <f>E66</f>
        <v>0</v>
      </c>
      <c r="F93" s="87">
        <f>E93*$D$93*F61*$C$93</f>
        <v>0</v>
      </c>
      <c r="G93" s="146">
        <f>G66</f>
        <v>0</v>
      </c>
      <c r="H93" s="87">
        <f>G93*$D$93*H61*$C$93</f>
        <v>0</v>
      </c>
      <c r="I93" s="146">
        <f>I66</f>
        <v>0</v>
      </c>
      <c r="J93" s="87">
        <f>I93*$D$93*J61*$C$93</f>
        <v>0</v>
      </c>
      <c r="K93" s="146">
        <f>K66</f>
        <v>0</v>
      </c>
      <c r="L93" s="87">
        <f>K93*$D$93*L61*$C$93</f>
        <v>0</v>
      </c>
      <c r="M93" s="146">
        <f>M66</f>
        <v>0</v>
      </c>
      <c r="N93" s="87">
        <f>M93*$D$93*N61*$C$93</f>
        <v>0</v>
      </c>
      <c r="O93" s="146">
        <f>O66</f>
        <v>0</v>
      </c>
      <c r="P93" s="87">
        <f>O93*$D$93*P61*$C$93</f>
        <v>0</v>
      </c>
      <c r="Q93" s="146">
        <f>Q66</f>
        <v>0</v>
      </c>
      <c r="R93" s="87">
        <f>Q93*$D$93*R61*$C$93</f>
        <v>0</v>
      </c>
      <c r="S93" s="146">
        <f>S66</f>
        <v>0</v>
      </c>
      <c r="T93" s="87">
        <f>S93*$D$93*T61*$C$93</f>
        <v>0</v>
      </c>
      <c r="U93" s="146">
        <f>U66</f>
        <v>0</v>
      </c>
      <c r="V93" s="87">
        <f>U93*$D$93*V61*$C$93</f>
        <v>0</v>
      </c>
      <c r="W93" s="146">
        <f>W66</f>
        <v>0</v>
      </c>
      <c r="X93" s="87">
        <f>W93*$D$93*X61*$C$93</f>
        <v>0</v>
      </c>
      <c r="Y93" s="146">
        <f>Y66</f>
        <v>0</v>
      </c>
      <c r="Z93" s="87">
        <f>Y93*$D$93*Z61*$C$93</f>
        <v>0</v>
      </c>
      <c r="AA93" s="146">
        <f>AA66</f>
        <v>0</v>
      </c>
      <c r="AB93" s="87">
        <f>AA93*$D$93*AB61*$C$93</f>
        <v>0</v>
      </c>
      <c r="AC93" s="146"/>
      <c r="AD93" s="87">
        <f>+AB93+Z93+X93+V93+T93+R93+P93+N93+L93+J93+H93+F93</f>
        <v>0</v>
      </c>
      <c r="AE93" s="50"/>
      <c r="AF93" s="50"/>
      <c r="AG93" s="50"/>
      <c r="AH93" s="50"/>
    </row>
    <row r="94" spans="1:37" ht="19.899999999999999" customHeight="1">
      <c r="A94" s="211"/>
      <c r="B94" s="143"/>
      <c r="C94" s="147"/>
      <c r="D94" s="145"/>
      <c r="E94" s="148"/>
      <c r="F94" s="149"/>
      <c r="G94" s="148"/>
      <c r="H94" s="87"/>
      <c r="I94" s="148"/>
      <c r="J94" s="80"/>
      <c r="K94" s="148"/>
      <c r="L94" s="80"/>
      <c r="M94" s="148"/>
      <c r="N94" s="80"/>
      <c r="O94" s="148"/>
      <c r="P94" s="80"/>
      <c r="Q94" s="148"/>
      <c r="R94" s="80"/>
      <c r="S94" s="146"/>
      <c r="T94" s="80"/>
      <c r="U94" s="148"/>
      <c r="V94" s="80"/>
      <c r="W94" s="148"/>
      <c r="X94" s="80"/>
      <c r="Y94" s="148"/>
      <c r="Z94" s="80"/>
      <c r="AA94" s="148"/>
      <c r="AB94" s="80"/>
      <c r="AC94" s="81"/>
      <c r="AD94" s="80"/>
    </row>
    <row r="95" spans="1:37" ht="14.45" customHeight="1">
      <c r="A95" s="47"/>
      <c r="B95" s="150"/>
      <c r="C95" s="150"/>
      <c r="D95" s="150"/>
      <c r="E95" s="137"/>
      <c r="F95" s="138"/>
      <c r="G95" s="98"/>
      <c r="H95" s="97"/>
      <c r="I95" s="98"/>
      <c r="J95" s="97"/>
      <c r="K95" s="98"/>
      <c r="L95" s="97"/>
      <c r="M95" s="98"/>
      <c r="N95" s="97"/>
      <c r="O95" s="98"/>
      <c r="P95" s="97"/>
      <c r="Q95" s="98"/>
      <c r="R95" s="97"/>
      <c r="S95" s="98"/>
      <c r="T95" s="97"/>
      <c r="U95" s="98"/>
      <c r="V95" s="97"/>
      <c r="W95" s="98"/>
      <c r="X95" s="97"/>
      <c r="Y95" s="98"/>
      <c r="Z95" s="97"/>
      <c r="AA95" s="98"/>
      <c r="AB95" s="97"/>
      <c r="AC95" s="98"/>
      <c r="AD95" s="97"/>
      <c r="AE95" s="50"/>
      <c r="AF95" s="51"/>
      <c r="AG95" s="50"/>
      <c r="AH95" s="50"/>
      <c r="AK95" s="53"/>
    </row>
    <row r="96" spans="1:37" ht="17.45" customHeight="1">
      <c r="A96" s="47"/>
      <c r="B96" s="151" t="s">
        <v>30</v>
      </c>
      <c r="C96" s="151"/>
      <c r="D96" s="151"/>
      <c r="E96" s="127"/>
      <c r="F96" s="126">
        <f>SUM(F91:F95)</f>
        <v>0</v>
      </c>
      <c r="G96" s="127"/>
      <c r="H96" s="126">
        <f>SUM(H91:H95)</f>
        <v>0</v>
      </c>
      <c r="I96" s="127"/>
      <c r="J96" s="126">
        <f>SUM(J91:J95)</f>
        <v>0</v>
      </c>
      <c r="K96" s="127"/>
      <c r="L96" s="126">
        <f>SUM(L91:L95)</f>
        <v>0</v>
      </c>
      <c r="M96" s="127"/>
      <c r="N96" s="126">
        <f>SUM(N91:N95)</f>
        <v>0</v>
      </c>
      <c r="O96" s="127"/>
      <c r="P96" s="126">
        <f>SUM(P91:P95)</f>
        <v>0</v>
      </c>
      <c r="Q96" s="127"/>
      <c r="R96" s="126">
        <f>SUM(R91:R95)</f>
        <v>0</v>
      </c>
      <c r="S96" s="127"/>
      <c r="T96" s="126">
        <f>SUM(T91:T95)</f>
        <v>0</v>
      </c>
      <c r="U96" s="127"/>
      <c r="V96" s="126">
        <f>SUM(V91:V95)</f>
        <v>0</v>
      </c>
      <c r="W96" s="127"/>
      <c r="X96" s="126">
        <f>SUM(X91:X95)</f>
        <v>0</v>
      </c>
      <c r="Y96" s="127"/>
      <c r="Z96" s="126">
        <f>SUM(Z91:Z95)</f>
        <v>0</v>
      </c>
      <c r="AA96" s="127"/>
      <c r="AB96" s="126">
        <f>SUM(AB91:AB95)</f>
        <v>0</v>
      </c>
      <c r="AC96" s="127"/>
      <c r="AD96" s="126">
        <f>SUM(AD90:AD95)</f>
        <v>0</v>
      </c>
      <c r="AE96" s="50"/>
      <c r="AF96" s="51"/>
      <c r="AG96" s="50"/>
      <c r="AH96" s="50"/>
      <c r="AK96" s="53"/>
    </row>
    <row r="97" spans="1:37" ht="17.45" customHeight="1">
      <c r="A97" s="59"/>
      <c r="B97" s="50"/>
      <c r="C97" s="49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1"/>
      <c r="AG97" s="50"/>
      <c r="AH97" s="50"/>
      <c r="AK97" s="53"/>
    </row>
    <row r="98" spans="1:37" ht="17.45" customHeight="1">
      <c r="A98" s="47"/>
      <c r="AE98" s="50"/>
      <c r="AF98" s="51"/>
      <c r="AG98" s="50"/>
      <c r="AH98" s="50"/>
      <c r="AK98" s="53"/>
    </row>
  </sheetData>
  <mergeCells count="51">
    <mergeCell ref="AC7:AD7"/>
    <mergeCell ref="AC8:AD8"/>
    <mergeCell ref="C28:D28"/>
    <mergeCell ref="G28:H28"/>
    <mergeCell ref="I28:J28"/>
    <mergeCell ref="K28:L28"/>
    <mergeCell ref="M28:N28"/>
    <mergeCell ref="O28:P28"/>
    <mergeCell ref="AC9:AD9"/>
    <mergeCell ref="U28:V28"/>
    <mergeCell ref="AC28:AD28"/>
    <mergeCell ref="W28:X28"/>
    <mergeCell ref="Y28:Z28"/>
    <mergeCell ref="AA28:AB28"/>
    <mergeCell ref="M5:P5"/>
    <mergeCell ref="Q5:T5"/>
    <mergeCell ref="C37:D37"/>
    <mergeCell ref="C36:D36"/>
    <mergeCell ref="E28:F28"/>
    <mergeCell ref="Q28:R28"/>
    <mergeCell ref="S28:T28"/>
    <mergeCell ref="U5:X5"/>
    <mergeCell ref="Y5:AB5"/>
    <mergeCell ref="E6:F6"/>
    <mergeCell ref="G6:H6"/>
    <mergeCell ref="I6:J6"/>
    <mergeCell ref="K6:L6"/>
    <mergeCell ref="M6:N6"/>
    <mergeCell ref="O6:P6"/>
    <mergeCell ref="Q6:R6"/>
    <mergeCell ref="S6:T6"/>
    <mergeCell ref="W6:X6"/>
    <mergeCell ref="Y6:Z6"/>
    <mergeCell ref="AA6:AB6"/>
    <mergeCell ref="U6:V6"/>
    <mergeCell ref="E5:H5"/>
    <mergeCell ref="I5:L5"/>
    <mergeCell ref="E44:F44"/>
    <mergeCell ref="G44:H44"/>
    <mergeCell ref="I44:J44"/>
    <mergeCell ref="K44:L44"/>
    <mergeCell ref="M44:N44"/>
    <mergeCell ref="O44:P44"/>
    <mergeCell ref="AC44:AD44"/>
    <mergeCell ref="AC45:AD45"/>
    <mergeCell ref="Q44:R44"/>
    <mergeCell ref="S44:T44"/>
    <mergeCell ref="U44:V44"/>
    <mergeCell ref="W44:X44"/>
    <mergeCell ref="Y44:Z44"/>
    <mergeCell ref="AA44:AB44"/>
  </mergeCells>
  <pageMargins left="0.70000004768371582" right="0.70000004768371582" top="0.75" bottom="0.75" header="0.30000001192092896" footer="0.30000001192092896"/>
  <pageSetup paperSize="9" orientation="portrait" useFirstPageNumber="1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86"/>
  <sheetViews>
    <sheetView zoomScale="75" zoomScaleNormal="75" workbookViewId="0">
      <selection activeCell="E19" sqref="E19"/>
    </sheetView>
  </sheetViews>
  <sheetFormatPr defaultColWidth="10.25" defaultRowHeight="19.7" customHeight="1"/>
  <cols>
    <col min="1" max="1" width="6.625" style="52" customWidth="1"/>
    <col min="2" max="2" width="30.125" style="52" bestFit="1" customWidth="1"/>
    <col min="3" max="3" width="16.875" style="52" customWidth="1"/>
    <col min="4" max="4" width="20.125" style="52" bestFit="1" customWidth="1"/>
    <col min="5" max="5" width="4.25" style="52" customWidth="1"/>
    <col min="6" max="6" width="10.75" style="52" customWidth="1"/>
    <col min="7" max="7" width="4.25" style="52" customWidth="1"/>
    <col min="8" max="8" width="9.5" style="52" bestFit="1" customWidth="1"/>
    <col min="9" max="9" width="4.25" style="52" customWidth="1"/>
    <col min="10" max="10" width="9.5" style="52" customWidth="1"/>
    <col min="11" max="11" width="4.25" style="52" customWidth="1"/>
    <col min="12" max="12" width="9.75" style="52" bestFit="1" customWidth="1"/>
    <col min="13" max="13" width="4.25" style="52" customWidth="1"/>
    <col min="14" max="14" width="9.25" style="52" customWidth="1"/>
    <col min="15" max="15" width="4.25" style="52" customWidth="1"/>
    <col min="16" max="16" width="9.75" style="52" bestFit="1" customWidth="1"/>
    <col min="17" max="17" width="4.25" style="52" customWidth="1"/>
    <col min="18" max="18" width="9.875" style="52" customWidth="1"/>
    <col min="19" max="19" width="4.25" style="52" customWidth="1"/>
    <col min="20" max="20" width="9.75" style="52" bestFit="1" customWidth="1"/>
    <col min="21" max="21" width="4.25" style="52" customWidth="1"/>
    <col min="22" max="22" width="9.75" style="52" bestFit="1" customWidth="1"/>
    <col min="23" max="23" width="4.25" style="52" customWidth="1"/>
    <col min="24" max="24" width="9.75" style="52" bestFit="1" customWidth="1"/>
    <col min="25" max="25" width="4.25" style="52" customWidth="1"/>
    <col min="26" max="26" width="9.5" style="52" bestFit="1" customWidth="1"/>
    <col min="27" max="27" width="4.25" style="52" customWidth="1"/>
    <col min="28" max="28" width="9.75" style="52" bestFit="1" customWidth="1"/>
    <col min="29" max="29" width="4.25" style="52" customWidth="1"/>
    <col min="30" max="30" width="10.625" style="52" bestFit="1" customWidth="1"/>
    <col min="31" max="31" width="2.25" style="52" customWidth="1"/>
    <col min="32" max="32" width="11.25" style="52" customWidth="1"/>
    <col min="33" max="37" width="8.75" style="52" customWidth="1"/>
    <col min="38" max="16384" width="10.25" style="52"/>
  </cols>
  <sheetData>
    <row r="1" spans="1:37" ht="14.2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50"/>
      <c r="AH1" s="50"/>
      <c r="AK1" s="53"/>
    </row>
    <row r="2" spans="1:37" ht="14.25" customHeight="1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7" ht="14.25" customHeight="1">
      <c r="A3" s="47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7" ht="14.25" customHeight="1">
      <c r="A4" s="47"/>
      <c r="B4" s="197"/>
      <c r="C4" s="49"/>
      <c r="D4" s="55"/>
      <c r="E4" s="50"/>
      <c r="F4" s="50"/>
      <c r="G4" s="56"/>
      <c r="H4" s="50"/>
      <c r="I4" s="50"/>
      <c r="J4" s="50"/>
      <c r="K4" s="50"/>
      <c r="L4" s="5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7" ht="14.25" customHeight="1">
      <c r="A5" s="47"/>
      <c r="B5" s="58"/>
      <c r="C5" s="49"/>
      <c r="D5" s="55"/>
      <c r="E5" s="50"/>
      <c r="F5" s="50"/>
      <c r="G5" s="56" t="s">
        <v>0</v>
      </c>
      <c r="H5" s="50"/>
      <c r="I5" s="50"/>
      <c r="J5" s="50"/>
      <c r="K5" s="50"/>
      <c r="L5" s="57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7" ht="14.25" customHeight="1">
      <c r="A6" s="59" t="s">
        <v>1</v>
      </c>
      <c r="B6" s="58"/>
      <c r="C6" s="49"/>
      <c r="D6" s="55"/>
      <c r="E6" s="50"/>
      <c r="F6" s="50"/>
      <c r="G6" s="56"/>
      <c r="H6" s="50"/>
      <c r="I6" s="50"/>
      <c r="J6" s="50"/>
      <c r="K6" s="50"/>
      <c r="L6" s="57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0"/>
      <c r="AH6" s="50"/>
      <c r="AK6" s="53"/>
    </row>
    <row r="7" spans="1:37" ht="14.25" customHeight="1">
      <c r="A7" s="47"/>
      <c r="B7" s="60"/>
      <c r="C7" s="61"/>
      <c r="D7" s="62" t="s">
        <v>67</v>
      </c>
      <c r="E7" s="361" t="s">
        <v>71</v>
      </c>
      <c r="F7" s="363"/>
      <c r="G7" s="363"/>
      <c r="H7" s="362"/>
      <c r="I7" s="361" t="s">
        <v>72</v>
      </c>
      <c r="J7" s="363"/>
      <c r="K7" s="363"/>
      <c r="L7" s="362"/>
      <c r="M7" s="360" t="s">
        <v>73</v>
      </c>
      <c r="N7" s="360"/>
      <c r="O7" s="360"/>
      <c r="P7" s="360"/>
      <c r="Q7" s="360" t="s">
        <v>74</v>
      </c>
      <c r="R7" s="360"/>
      <c r="S7" s="360"/>
      <c r="T7" s="360"/>
      <c r="U7" s="360" t="s">
        <v>75</v>
      </c>
      <c r="V7" s="360"/>
      <c r="W7" s="360"/>
      <c r="X7" s="361"/>
      <c r="Y7" s="360" t="s">
        <v>76</v>
      </c>
      <c r="Z7" s="360"/>
      <c r="AA7" s="360"/>
      <c r="AB7" s="360"/>
      <c r="AC7" s="60"/>
      <c r="AD7" s="60"/>
      <c r="AE7" s="50"/>
      <c r="AF7" s="51"/>
      <c r="AG7" s="50"/>
      <c r="AH7" s="50"/>
      <c r="AK7" s="53"/>
    </row>
    <row r="8" spans="1:37" ht="14.25" customHeight="1">
      <c r="A8" s="63"/>
      <c r="B8" s="60"/>
      <c r="C8" s="60"/>
      <c r="D8" s="62" t="s">
        <v>68</v>
      </c>
      <c r="E8" s="361" t="s">
        <v>12</v>
      </c>
      <c r="F8" s="362"/>
      <c r="G8" s="361" t="s">
        <v>13</v>
      </c>
      <c r="H8" s="362"/>
      <c r="I8" s="361" t="s">
        <v>14</v>
      </c>
      <c r="J8" s="362"/>
      <c r="K8" s="361" t="s">
        <v>15</v>
      </c>
      <c r="L8" s="362"/>
      <c r="M8" s="361" t="s">
        <v>4</v>
      </c>
      <c r="N8" s="362"/>
      <c r="O8" s="361" t="s">
        <v>5</v>
      </c>
      <c r="P8" s="362"/>
      <c r="Q8" s="361" t="s">
        <v>6</v>
      </c>
      <c r="R8" s="362"/>
      <c r="S8" s="361" t="s">
        <v>7</v>
      </c>
      <c r="T8" s="362"/>
      <c r="U8" s="361" t="s">
        <v>8</v>
      </c>
      <c r="V8" s="362"/>
      <c r="W8" s="361" t="s">
        <v>9</v>
      </c>
      <c r="X8" s="362"/>
      <c r="Y8" s="361" t="s">
        <v>10</v>
      </c>
      <c r="Z8" s="362"/>
      <c r="AA8" s="361" t="s">
        <v>11</v>
      </c>
      <c r="AB8" s="362"/>
      <c r="AC8" s="60"/>
      <c r="AD8" s="60"/>
      <c r="AE8" s="50"/>
      <c r="AF8" s="51"/>
      <c r="AG8" s="50"/>
      <c r="AH8" s="50"/>
      <c r="AK8" s="53"/>
    </row>
    <row r="9" spans="1:37" ht="14.25" customHeight="1">
      <c r="A9" s="63" t="s">
        <v>19</v>
      </c>
      <c r="B9" s="64"/>
      <c r="C9" s="64"/>
      <c r="D9" s="65" t="s">
        <v>69</v>
      </c>
      <c r="E9" s="329">
        <v>3</v>
      </c>
      <c r="F9" s="330"/>
      <c r="G9" s="329">
        <v>3</v>
      </c>
      <c r="H9" s="331"/>
      <c r="I9" s="329">
        <v>4</v>
      </c>
      <c r="J9" s="330"/>
      <c r="K9" s="329">
        <v>3</v>
      </c>
      <c r="L9" s="331"/>
      <c r="M9" s="329">
        <v>4</v>
      </c>
      <c r="N9" s="330"/>
      <c r="O9" s="329">
        <v>3</v>
      </c>
      <c r="P9" s="331"/>
      <c r="Q9" s="329">
        <v>4</v>
      </c>
      <c r="R9" s="330"/>
      <c r="S9" s="329">
        <v>3</v>
      </c>
      <c r="T9" s="331"/>
      <c r="U9" s="329">
        <v>4</v>
      </c>
      <c r="V9" s="330"/>
      <c r="W9" s="329">
        <v>3</v>
      </c>
      <c r="X9" s="333"/>
      <c r="Y9" s="329">
        <v>4</v>
      </c>
      <c r="Z9" s="330"/>
      <c r="AA9" s="329">
        <v>0</v>
      </c>
      <c r="AB9" s="331"/>
      <c r="AC9" s="369">
        <f>+E9+G9+I9+K9+M9+O9+Q9+S9+U9+W9+Y9+AA9</f>
        <v>38</v>
      </c>
      <c r="AD9" s="370"/>
      <c r="AE9" s="50"/>
      <c r="AF9" s="51"/>
      <c r="AG9" s="50"/>
      <c r="AH9" s="50"/>
      <c r="AK9" s="53"/>
    </row>
    <row r="10" spans="1:37" ht="14.25" customHeight="1">
      <c r="A10" s="47"/>
      <c r="B10" s="158" t="s">
        <v>66</v>
      </c>
      <c r="C10" s="157" t="s">
        <v>77</v>
      </c>
      <c r="D10" s="198" t="s">
        <v>70</v>
      </c>
      <c r="E10" s="339"/>
      <c r="F10" s="338">
        <v>0</v>
      </c>
      <c r="G10" s="340"/>
      <c r="H10" s="338">
        <v>1</v>
      </c>
      <c r="I10" s="339"/>
      <c r="J10" s="338">
        <v>0</v>
      </c>
      <c r="K10" s="340"/>
      <c r="L10" s="338">
        <v>1</v>
      </c>
      <c r="M10" s="339"/>
      <c r="N10" s="338">
        <v>0</v>
      </c>
      <c r="O10" s="340"/>
      <c r="P10" s="338">
        <v>1</v>
      </c>
      <c r="Q10" s="339"/>
      <c r="R10" s="338">
        <v>0</v>
      </c>
      <c r="S10" s="340"/>
      <c r="T10" s="338">
        <v>2</v>
      </c>
      <c r="U10" s="339"/>
      <c r="V10" s="338">
        <v>0</v>
      </c>
      <c r="W10" s="340"/>
      <c r="X10" s="341">
        <v>1</v>
      </c>
      <c r="Y10" s="339"/>
      <c r="Z10" s="338">
        <v>0</v>
      </c>
      <c r="AA10" s="340"/>
      <c r="AB10" s="338">
        <v>6</v>
      </c>
      <c r="AC10" s="369">
        <f>+F10+H10+J10+L10+N10+P10+R10+T10+V10+X10+Z10+AB10</f>
        <v>12</v>
      </c>
      <c r="AD10" s="370"/>
      <c r="AE10" s="50"/>
      <c r="AF10" s="51"/>
      <c r="AG10" s="50"/>
      <c r="AH10" s="50"/>
      <c r="AK10" s="53"/>
    </row>
    <row r="11" spans="1:37" ht="14.25" customHeight="1">
      <c r="A11" s="73"/>
      <c r="B11" s="74"/>
      <c r="C11" s="75"/>
      <c r="D11" s="76"/>
      <c r="E11" s="77"/>
      <c r="F11" s="78"/>
      <c r="G11" s="79"/>
      <c r="H11" s="80"/>
      <c r="I11" s="81"/>
      <c r="J11" s="80"/>
      <c r="K11" s="81"/>
      <c r="L11" s="80"/>
      <c r="M11" s="81"/>
      <c r="N11" s="80"/>
      <c r="O11" s="81"/>
      <c r="P11" s="80"/>
      <c r="Q11" s="81"/>
      <c r="R11" s="80"/>
      <c r="S11" s="81"/>
      <c r="T11" s="80"/>
      <c r="U11" s="81"/>
      <c r="V11" s="80"/>
      <c r="W11" s="81"/>
      <c r="X11" s="80"/>
      <c r="Y11" s="81"/>
      <c r="Z11" s="80"/>
      <c r="AA11" s="81"/>
      <c r="AB11" s="79"/>
      <c r="AC11" s="361" t="s">
        <v>78</v>
      </c>
      <c r="AD11" s="362"/>
      <c r="AE11" s="50"/>
      <c r="AF11" s="51"/>
      <c r="AG11" s="203"/>
      <c r="AH11" s="50"/>
      <c r="AK11" s="53"/>
    </row>
    <row r="12" spans="1:37" ht="14.25" customHeight="1">
      <c r="A12" s="73" t="s">
        <v>22</v>
      </c>
      <c r="B12" s="204" t="s">
        <v>20</v>
      </c>
      <c r="C12" s="318"/>
      <c r="D12" s="84" t="s">
        <v>21</v>
      </c>
      <c r="E12" s="319">
        <v>0</v>
      </c>
      <c r="F12" s="85">
        <f>E12*$C$12*E9</f>
        <v>0</v>
      </c>
      <c r="G12" s="319">
        <v>0</v>
      </c>
      <c r="H12" s="85">
        <f>G12*$C$12*G9</f>
        <v>0</v>
      </c>
      <c r="I12" s="319">
        <v>0</v>
      </c>
      <c r="J12" s="85">
        <f>I12*$C$12*I9</f>
        <v>0</v>
      </c>
      <c r="K12" s="319">
        <v>0</v>
      </c>
      <c r="L12" s="85">
        <f>K12*$C$12*K9</f>
        <v>0</v>
      </c>
      <c r="M12" s="319">
        <v>0</v>
      </c>
      <c r="N12" s="85">
        <f>M12*$C$12*M9</f>
        <v>0</v>
      </c>
      <c r="O12" s="319">
        <v>0</v>
      </c>
      <c r="P12" s="85">
        <f>O12*$C$12*O9</f>
        <v>0</v>
      </c>
      <c r="Q12" s="319">
        <v>0</v>
      </c>
      <c r="R12" s="85">
        <f>Q12*$C$12*Q9</f>
        <v>0</v>
      </c>
      <c r="S12" s="319">
        <v>0</v>
      </c>
      <c r="T12" s="85">
        <f>S12*$C$12*S9</f>
        <v>0</v>
      </c>
      <c r="U12" s="319">
        <v>0</v>
      </c>
      <c r="V12" s="85">
        <f>U12*$C$12*U9</f>
        <v>0</v>
      </c>
      <c r="W12" s="319">
        <v>0</v>
      </c>
      <c r="X12" s="85">
        <f>W12*$C$12*W9</f>
        <v>0</v>
      </c>
      <c r="Y12" s="319">
        <v>0</v>
      </c>
      <c r="Z12" s="85">
        <f>Y12*$C$12*Y9</f>
        <v>0</v>
      </c>
      <c r="AA12" s="319">
        <v>0</v>
      </c>
      <c r="AB12" s="85">
        <f>AA12*$C$12*AA9</f>
        <v>0</v>
      </c>
      <c r="AC12" s="86">
        <f t="shared" ref="AC12:AC17" si="0">+E12+G12+I12+K12+M12+O12+Q12+S12+U12+W12+Y12+AA12</f>
        <v>0</v>
      </c>
      <c r="AD12" s="87">
        <f t="shared" ref="AD12:AD18" si="1">F12+H12+J12+L12+N12+P12+R12+T12+V12+X12+Z12+AB12</f>
        <v>0</v>
      </c>
      <c r="AE12" s="88"/>
      <c r="AF12" s="51"/>
      <c r="AG12" s="205"/>
      <c r="AH12" s="50"/>
      <c r="AK12" s="53"/>
    </row>
    <row r="13" spans="1:37" ht="14.25" customHeight="1">
      <c r="A13" s="73" t="s">
        <v>25</v>
      </c>
      <c r="B13" s="204" t="s">
        <v>20</v>
      </c>
      <c r="C13" s="318"/>
      <c r="D13" s="84" t="s">
        <v>156</v>
      </c>
      <c r="E13" s="319">
        <v>0</v>
      </c>
      <c r="F13" s="85">
        <f>E13*$C$13*E9</f>
        <v>0</v>
      </c>
      <c r="G13" s="319">
        <v>0</v>
      </c>
      <c r="H13" s="85">
        <f>G13*$C$13*G9</f>
        <v>0</v>
      </c>
      <c r="I13" s="319">
        <v>0</v>
      </c>
      <c r="J13" s="85">
        <f>I13*$C$13*I9</f>
        <v>0</v>
      </c>
      <c r="K13" s="319">
        <v>0</v>
      </c>
      <c r="L13" s="85">
        <f>K13*$C$13*K9</f>
        <v>0</v>
      </c>
      <c r="M13" s="319">
        <v>0</v>
      </c>
      <c r="N13" s="85">
        <f>M13*$C$13*M9</f>
        <v>0</v>
      </c>
      <c r="O13" s="319">
        <v>0</v>
      </c>
      <c r="P13" s="85">
        <f>O13*$C$13*O9</f>
        <v>0</v>
      </c>
      <c r="Q13" s="319">
        <v>0</v>
      </c>
      <c r="R13" s="85">
        <f>Q13*$C$13*Q9</f>
        <v>0</v>
      </c>
      <c r="S13" s="319">
        <v>0</v>
      </c>
      <c r="T13" s="85">
        <f>S13*$C$13*S9</f>
        <v>0</v>
      </c>
      <c r="U13" s="319">
        <v>0</v>
      </c>
      <c r="V13" s="85">
        <f>U13*$C$13*U9</f>
        <v>0</v>
      </c>
      <c r="W13" s="319">
        <v>0</v>
      </c>
      <c r="X13" s="85">
        <f>W13*$C$13*W9</f>
        <v>0</v>
      </c>
      <c r="Y13" s="319">
        <v>0</v>
      </c>
      <c r="Z13" s="85">
        <f>Y13*$C$13*Y9</f>
        <v>0</v>
      </c>
      <c r="AA13" s="319">
        <v>0</v>
      </c>
      <c r="AB13" s="85">
        <f>AA13*$C$13*AA9</f>
        <v>0</v>
      </c>
      <c r="AC13" s="86">
        <f t="shared" si="0"/>
        <v>0</v>
      </c>
      <c r="AD13" s="87">
        <f t="shared" si="1"/>
        <v>0</v>
      </c>
      <c r="AE13" s="88"/>
      <c r="AF13" s="51"/>
      <c r="AG13" s="205"/>
      <c r="AH13" s="50"/>
      <c r="AK13" s="53"/>
    </row>
    <row r="14" spans="1:37" ht="14.25" customHeight="1">
      <c r="A14" s="73" t="s">
        <v>34</v>
      </c>
      <c r="B14" s="204" t="s">
        <v>23</v>
      </c>
      <c r="C14" s="318"/>
      <c r="D14" s="84" t="s">
        <v>24</v>
      </c>
      <c r="E14" s="319">
        <v>0</v>
      </c>
      <c r="F14" s="85">
        <f>E14*$C$14*E9</f>
        <v>0</v>
      </c>
      <c r="G14" s="319">
        <v>0</v>
      </c>
      <c r="H14" s="85">
        <f>G14*$C$14*G9</f>
        <v>0</v>
      </c>
      <c r="I14" s="319">
        <v>0</v>
      </c>
      <c r="J14" s="85">
        <f>I14*$C$14*I9</f>
        <v>0</v>
      </c>
      <c r="K14" s="319">
        <v>0</v>
      </c>
      <c r="L14" s="85">
        <f>K14*$C$14*K9</f>
        <v>0</v>
      </c>
      <c r="M14" s="319">
        <v>0</v>
      </c>
      <c r="N14" s="85">
        <f>M14*$C$14*M9</f>
        <v>0</v>
      </c>
      <c r="O14" s="319">
        <v>0</v>
      </c>
      <c r="P14" s="85">
        <f>O14*$C$14*O9</f>
        <v>0</v>
      </c>
      <c r="Q14" s="319">
        <v>0</v>
      </c>
      <c r="R14" s="85">
        <f>Q14*$C$14*Q9</f>
        <v>0</v>
      </c>
      <c r="S14" s="319">
        <v>0</v>
      </c>
      <c r="T14" s="85">
        <f>S14*$C$14*S9</f>
        <v>0</v>
      </c>
      <c r="U14" s="319">
        <v>0</v>
      </c>
      <c r="V14" s="85">
        <f>U14*$C$14*U9</f>
        <v>0</v>
      </c>
      <c r="W14" s="319">
        <v>0</v>
      </c>
      <c r="X14" s="85">
        <f>W14*$C$14*W9</f>
        <v>0</v>
      </c>
      <c r="Y14" s="319">
        <v>0</v>
      </c>
      <c r="Z14" s="85">
        <f>Y14*$C$14*Y9</f>
        <v>0</v>
      </c>
      <c r="AA14" s="319">
        <v>0</v>
      </c>
      <c r="AB14" s="85">
        <f>AA14*$C$14*AA9</f>
        <v>0</v>
      </c>
      <c r="AC14" s="86">
        <f t="shared" si="0"/>
        <v>0</v>
      </c>
      <c r="AD14" s="87">
        <f>F14+H14+J14+L14+N14+P14+R14+T14+V14+X14+Z14+AB14</f>
        <v>0</v>
      </c>
      <c r="AE14" s="88"/>
      <c r="AF14" s="51"/>
      <c r="AG14" s="203"/>
      <c r="AH14" s="50"/>
      <c r="AK14" s="53"/>
    </row>
    <row r="15" spans="1:37" ht="14.25" customHeight="1">
      <c r="A15" s="73" t="s">
        <v>79</v>
      </c>
      <c r="B15" s="204" t="s">
        <v>157</v>
      </c>
      <c r="C15" s="318"/>
      <c r="D15" s="84" t="s">
        <v>27</v>
      </c>
      <c r="E15" s="319">
        <v>0</v>
      </c>
      <c r="F15" s="85">
        <f>+E15*$C$15</f>
        <v>0</v>
      </c>
      <c r="G15" s="319">
        <v>0</v>
      </c>
      <c r="H15" s="85">
        <f>+G15*$C$15</f>
        <v>0</v>
      </c>
      <c r="I15" s="319">
        <v>0</v>
      </c>
      <c r="J15" s="85">
        <f>+I15*$C$15</f>
        <v>0</v>
      </c>
      <c r="K15" s="319">
        <v>0</v>
      </c>
      <c r="L15" s="85">
        <f>+K15*$C$15</f>
        <v>0</v>
      </c>
      <c r="M15" s="319">
        <v>0</v>
      </c>
      <c r="N15" s="85">
        <f>+M15*$C$15</f>
        <v>0</v>
      </c>
      <c r="O15" s="319">
        <v>0</v>
      </c>
      <c r="P15" s="85">
        <f>+O15*$C$15</f>
        <v>0</v>
      </c>
      <c r="Q15" s="319">
        <v>0</v>
      </c>
      <c r="R15" s="85">
        <f>+Q15*$C$15</f>
        <v>0</v>
      </c>
      <c r="S15" s="319">
        <v>0</v>
      </c>
      <c r="T15" s="85">
        <f>+S15*$C$15</f>
        <v>0</v>
      </c>
      <c r="U15" s="319">
        <v>0</v>
      </c>
      <c r="V15" s="85">
        <f>+U15*$C$15</f>
        <v>0</v>
      </c>
      <c r="W15" s="319">
        <v>0</v>
      </c>
      <c r="X15" s="85">
        <f>+W15*$C$15</f>
        <v>0</v>
      </c>
      <c r="Y15" s="319">
        <v>0</v>
      </c>
      <c r="Z15" s="85">
        <f>+Y15*$C$15</f>
        <v>0</v>
      </c>
      <c r="AA15" s="319">
        <v>0</v>
      </c>
      <c r="AB15" s="85">
        <f>+AA15*$C$15</f>
        <v>0</v>
      </c>
      <c r="AC15" s="86">
        <f t="shared" si="0"/>
        <v>0</v>
      </c>
      <c r="AD15" s="87">
        <f t="shared" si="1"/>
        <v>0</v>
      </c>
      <c r="AE15" s="88"/>
      <c r="AF15" s="51"/>
      <c r="AG15" s="205"/>
      <c r="AH15" s="50"/>
      <c r="AK15" s="53"/>
    </row>
    <row r="16" spans="1:37" ht="14.25" customHeight="1">
      <c r="A16" s="73" t="s">
        <v>158</v>
      </c>
      <c r="B16" s="204" t="s">
        <v>159</v>
      </c>
      <c r="C16" s="318"/>
      <c r="D16" s="84" t="s">
        <v>27</v>
      </c>
      <c r="E16" s="319">
        <v>0</v>
      </c>
      <c r="F16" s="85">
        <f>+E16*$C$16</f>
        <v>0</v>
      </c>
      <c r="G16" s="319">
        <v>0</v>
      </c>
      <c r="H16" s="85">
        <f>+G16*$C$16</f>
        <v>0</v>
      </c>
      <c r="I16" s="319">
        <v>0</v>
      </c>
      <c r="J16" s="85">
        <f>+I16*$C$16</f>
        <v>0</v>
      </c>
      <c r="K16" s="319">
        <v>0</v>
      </c>
      <c r="L16" s="85">
        <f>+K16*$C$16</f>
        <v>0</v>
      </c>
      <c r="M16" s="319">
        <v>0</v>
      </c>
      <c r="N16" s="85">
        <f>+M16*$C$16</f>
        <v>0</v>
      </c>
      <c r="O16" s="319">
        <v>0</v>
      </c>
      <c r="P16" s="85">
        <f>+O16*$C$16</f>
        <v>0</v>
      </c>
      <c r="Q16" s="319">
        <v>0</v>
      </c>
      <c r="R16" s="85">
        <f>+Q16*$C$16</f>
        <v>0</v>
      </c>
      <c r="S16" s="319">
        <v>0</v>
      </c>
      <c r="T16" s="85">
        <f>+S16*$C$16</f>
        <v>0</v>
      </c>
      <c r="U16" s="319">
        <v>0</v>
      </c>
      <c r="V16" s="85">
        <f>+U16*$C$16</f>
        <v>0</v>
      </c>
      <c r="W16" s="319">
        <v>0</v>
      </c>
      <c r="X16" s="85">
        <f>+W16*$C$16</f>
        <v>0</v>
      </c>
      <c r="Y16" s="319">
        <v>0</v>
      </c>
      <c r="Z16" s="85">
        <f>+Y16*$C$16</f>
        <v>0</v>
      </c>
      <c r="AA16" s="319">
        <v>0</v>
      </c>
      <c r="AB16" s="85">
        <f>+AA16*$C$16</f>
        <v>0</v>
      </c>
      <c r="AC16" s="86">
        <f t="shared" si="0"/>
        <v>0</v>
      </c>
      <c r="AD16" s="87">
        <f t="shared" si="1"/>
        <v>0</v>
      </c>
      <c r="AE16" s="88"/>
      <c r="AF16" s="51"/>
      <c r="AG16" s="205"/>
      <c r="AH16" s="50"/>
      <c r="AK16" s="53"/>
    </row>
    <row r="17" spans="1:37" ht="14.25" customHeight="1">
      <c r="A17" s="73" t="s">
        <v>160</v>
      </c>
      <c r="B17" s="204" t="s">
        <v>161</v>
      </c>
      <c r="C17" s="318"/>
      <c r="D17" s="84" t="s">
        <v>24</v>
      </c>
      <c r="E17" s="319">
        <v>0</v>
      </c>
      <c r="F17" s="85">
        <f>$C$17*E9*E17</f>
        <v>0</v>
      </c>
      <c r="G17" s="319">
        <v>0</v>
      </c>
      <c r="H17" s="85">
        <f>$C$17*G9*G17</f>
        <v>0</v>
      </c>
      <c r="I17" s="319">
        <v>0</v>
      </c>
      <c r="J17" s="85">
        <f>$C$17*I9*I17</f>
        <v>0</v>
      </c>
      <c r="K17" s="319">
        <v>0</v>
      </c>
      <c r="L17" s="85">
        <f>$C$17*K9*K17</f>
        <v>0</v>
      </c>
      <c r="M17" s="319">
        <v>0</v>
      </c>
      <c r="N17" s="85">
        <f>$C$17*M9*M17</f>
        <v>0</v>
      </c>
      <c r="O17" s="319">
        <v>0</v>
      </c>
      <c r="P17" s="85">
        <f>$C$17*O9*O17</f>
        <v>0</v>
      </c>
      <c r="Q17" s="319">
        <v>0</v>
      </c>
      <c r="R17" s="85">
        <f>$C$17*Q9*Q17</f>
        <v>0</v>
      </c>
      <c r="S17" s="319">
        <v>0</v>
      </c>
      <c r="T17" s="85">
        <f>$C$17*S9*S17</f>
        <v>0</v>
      </c>
      <c r="U17" s="319">
        <v>0</v>
      </c>
      <c r="V17" s="85">
        <f>$C$17*U9*U17</f>
        <v>0</v>
      </c>
      <c r="W17" s="319">
        <v>0</v>
      </c>
      <c r="X17" s="85">
        <f>$C$17*W9*W17</f>
        <v>0</v>
      </c>
      <c r="Y17" s="319">
        <v>0</v>
      </c>
      <c r="Z17" s="85">
        <f>$C$17*Y9*Y17</f>
        <v>0</v>
      </c>
      <c r="AA17" s="319">
        <v>0</v>
      </c>
      <c r="AB17" s="85">
        <f>$C$17*AA9*AA17</f>
        <v>0</v>
      </c>
      <c r="AC17" s="86">
        <f t="shared" si="0"/>
        <v>0</v>
      </c>
      <c r="AD17" s="87">
        <f>F17+H17+J17+L17+N17+P17+R17+T17+V17+X17+Z17+AB17</f>
        <v>0</v>
      </c>
      <c r="AE17" s="88"/>
      <c r="AF17" s="51"/>
      <c r="AG17" s="203"/>
      <c r="AH17" s="50"/>
      <c r="AK17" s="53"/>
    </row>
    <row r="18" spans="1:37" ht="14.25" customHeight="1">
      <c r="A18" s="47"/>
      <c r="B18" s="206"/>
      <c r="C18" s="207"/>
      <c r="D18" s="93"/>
      <c r="E18" s="208"/>
      <c r="F18" s="209"/>
      <c r="G18" s="96"/>
      <c r="H18" s="97"/>
      <c r="I18" s="98"/>
      <c r="J18" s="97"/>
      <c r="K18" s="98"/>
      <c r="L18" s="97"/>
      <c r="M18" s="98"/>
      <c r="N18" s="97"/>
      <c r="O18" s="98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97"/>
      <c r="AC18" s="98"/>
      <c r="AD18" s="99">
        <f t="shared" si="1"/>
        <v>0</v>
      </c>
      <c r="AE18" s="88"/>
      <c r="AF18" s="51"/>
      <c r="AG18" s="205"/>
      <c r="AH18" s="50"/>
      <c r="AK18" s="53"/>
    </row>
    <row r="19" spans="1:37" ht="14.25" customHeight="1">
      <c r="A19" s="47"/>
      <c r="B19" s="50"/>
      <c r="C19" s="50"/>
      <c r="D19" s="101" t="s">
        <v>30</v>
      </c>
      <c r="E19" s="102"/>
      <c r="F19" s="103">
        <f>SUM(F11:F18)</f>
        <v>0</v>
      </c>
      <c r="G19" s="104"/>
      <c r="H19" s="105">
        <f>SUM(H11:H18)</f>
        <v>0</v>
      </c>
      <c r="I19" s="104"/>
      <c r="J19" s="105">
        <f>SUM(J11:J18)</f>
        <v>0</v>
      </c>
      <c r="K19" s="104"/>
      <c r="L19" s="105">
        <f>SUM(L11:L18)</f>
        <v>0</v>
      </c>
      <c r="M19" s="104"/>
      <c r="N19" s="105">
        <f>SUM(N11:N18)</f>
        <v>0</v>
      </c>
      <c r="O19" s="104"/>
      <c r="P19" s="105">
        <f>SUM(P11:P18)</f>
        <v>0</v>
      </c>
      <c r="Q19" s="104"/>
      <c r="R19" s="105">
        <f>SUM(R11:R18)</f>
        <v>0</v>
      </c>
      <c r="S19" s="104"/>
      <c r="T19" s="105">
        <f>SUM(T11:T18)</f>
        <v>0</v>
      </c>
      <c r="U19" s="104"/>
      <c r="V19" s="105">
        <f>SUM(V11:V18)</f>
        <v>0</v>
      </c>
      <c r="W19" s="104"/>
      <c r="X19" s="105">
        <f>SUM(X11:X18)</f>
        <v>0</v>
      </c>
      <c r="Y19" s="104"/>
      <c r="Z19" s="105">
        <f>SUM(Z11:Z18)</f>
        <v>0</v>
      </c>
      <c r="AA19" s="104"/>
      <c r="AB19" s="105">
        <f>SUM(AB11:AB18)</f>
        <v>0</v>
      </c>
      <c r="AC19" s="104"/>
      <c r="AD19" s="105">
        <f>SUM(AD11:AD18)</f>
        <v>0</v>
      </c>
      <c r="AE19" s="106"/>
      <c r="AF19" s="51"/>
      <c r="AG19" s="210"/>
      <c r="AH19" s="50"/>
      <c r="AK19" s="53"/>
    </row>
    <row r="20" spans="1:37" ht="14.25" customHeight="1">
      <c r="A20" s="47"/>
      <c r="B20" s="50"/>
      <c r="C20" s="49"/>
      <c r="D20" s="50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50"/>
      <c r="AF20" s="51"/>
      <c r="AG20" s="50"/>
      <c r="AH20" s="50"/>
      <c r="AK20" s="53"/>
    </row>
    <row r="21" spans="1:37" ht="14.25" customHeight="1">
      <c r="A21" s="47"/>
      <c r="B21" s="50" t="s">
        <v>1</v>
      </c>
      <c r="C21" s="10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11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0"/>
      <c r="AH21" s="50"/>
      <c r="AK21" s="53"/>
    </row>
    <row r="22" spans="1:37" ht="14.25" customHeight="1">
      <c r="A22" s="47"/>
      <c r="B22" s="50"/>
      <c r="C22" s="10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11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  <c r="AG22" s="50"/>
      <c r="AH22" s="50"/>
      <c r="AK22" s="53"/>
    </row>
    <row r="23" spans="1:37" ht="14.25" customHeight="1">
      <c r="A23" s="47"/>
      <c r="B23" s="50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0"/>
      <c r="AH23" s="50"/>
      <c r="AK23" s="53"/>
    </row>
    <row r="24" spans="1:37" ht="14.25" customHeight="1">
      <c r="A24" s="47"/>
      <c r="B24" s="211"/>
      <c r="C24" s="10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0"/>
      <c r="AH24" s="50"/>
      <c r="AK24" s="53"/>
    </row>
    <row r="25" spans="1:37" ht="14.25" customHeight="1">
      <c r="A25" s="47"/>
      <c r="B25" s="211"/>
      <c r="C25" s="49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  <c r="AG25" s="50"/>
      <c r="AH25" s="50"/>
      <c r="AK25" s="53"/>
    </row>
    <row r="26" spans="1:37" ht="14.25" customHeight="1">
      <c r="A26" s="47"/>
      <c r="B26" s="49"/>
      <c r="C26" s="10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50"/>
      <c r="AH26" s="50"/>
      <c r="AK26" s="53"/>
    </row>
    <row r="27" spans="1:37" ht="14.25" customHeight="1">
      <c r="A27" s="47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50"/>
      <c r="AH27" s="50"/>
      <c r="AK27" s="53"/>
    </row>
    <row r="28" spans="1:37" ht="14.25" customHeight="1">
      <c r="A28" s="47"/>
      <c r="B28" s="49"/>
      <c r="C28" s="10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50"/>
      <c r="AH28" s="50"/>
      <c r="AK28" s="53"/>
    </row>
    <row r="29" spans="1:37" s="216" customFormat="1" ht="14.25" customHeight="1">
      <c r="A29" s="212"/>
      <c r="B29" s="213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03"/>
      <c r="AG29" s="215"/>
      <c r="AH29" s="215"/>
      <c r="AK29" s="217"/>
    </row>
    <row r="30" spans="1:37" ht="14.25" customHeight="1">
      <c r="A30" s="47"/>
      <c r="B30" s="49"/>
      <c r="C30" s="10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50"/>
      <c r="AH30" s="50"/>
      <c r="AK30" s="53"/>
    </row>
    <row r="31" spans="1:37" ht="14.25" customHeight="1">
      <c r="A31" s="47"/>
      <c r="B31" s="58"/>
      <c r="C31" s="111"/>
      <c r="D31" s="55"/>
      <c r="E31" s="50"/>
      <c r="F31" s="50"/>
      <c r="G31" s="56" t="s">
        <v>31</v>
      </c>
      <c r="H31" s="50"/>
      <c r="I31" s="50"/>
      <c r="J31" s="50"/>
      <c r="K31" s="50"/>
      <c r="L31" s="57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50"/>
      <c r="AH31" s="50"/>
      <c r="AK31" s="53"/>
    </row>
    <row r="32" spans="1:37" ht="14.25" customHeight="1">
      <c r="A32" s="47"/>
      <c r="B32" s="50"/>
      <c r="C32" s="49"/>
      <c r="D32" s="55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50"/>
      <c r="AF32" s="51"/>
      <c r="AG32" s="50"/>
      <c r="AH32" s="50"/>
      <c r="AK32" s="53"/>
    </row>
    <row r="33" spans="1:37" ht="14.25" customHeight="1">
      <c r="A33" s="47"/>
      <c r="B33" s="157" t="s">
        <v>66</v>
      </c>
      <c r="C33" s="371" t="s">
        <v>83</v>
      </c>
      <c r="D33" s="372"/>
      <c r="E33" s="361" t="s">
        <v>12</v>
      </c>
      <c r="F33" s="362"/>
      <c r="G33" s="361" t="s">
        <v>13</v>
      </c>
      <c r="H33" s="362"/>
      <c r="I33" s="361" t="s">
        <v>14</v>
      </c>
      <c r="J33" s="362"/>
      <c r="K33" s="361" t="s">
        <v>15</v>
      </c>
      <c r="L33" s="362"/>
      <c r="M33" s="361" t="s">
        <v>4</v>
      </c>
      <c r="N33" s="362"/>
      <c r="O33" s="361" t="s">
        <v>5</v>
      </c>
      <c r="P33" s="362"/>
      <c r="Q33" s="361" t="s">
        <v>6</v>
      </c>
      <c r="R33" s="362"/>
      <c r="S33" s="361" t="s">
        <v>7</v>
      </c>
      <c r="T33" s="362"/>
      <c r="U33" s="361" t="s">
        <v>8</v>
      </c>
      <c r="V33" s="362"/>
      <c r="W33" s="361" t="s">
        <v>9</v>
      </c>
      <c r="X33" s="362"/>
      <c r="Y33" s="361" t="s">
        <v>10</v>
      </c>
      <c r="Z33" s="362"/>
      <c r="AA33" s="361" t="s">
        <v>11</v>
      </c>
      <c r="AB33" s="362"/>
      <c r="AC33" s="373" t="s">
        <v>33</v>
      </c>
      <c r="AD33" s="374"/>
      <c r="AE33" s="106"/>
      <c r="AF33" s="51"/>
      <c r="AG33" s="50"/>
      <c r="AH33" s="50"/>
      <c r="AK33" s="53"/>
    </row>
    <row r="34" spans="1:37" ht="14.25" customHeight="1">
      <c r="A34" s="47"/>
      <c r="B34" s="74"/>
      <c r="C34" s="74"/>
      <c r="D34" s="76"/>
      <c r="E34" s="113"/>
      <c r="F34" s="114"/>
      <c r="G34" s="115"/>
      <c r="H34" s="114"/>
      <c r="I34" s="115"/>
      <c r="J34" s="114"/>
      <c r="K34" s="115"/>
      <c r="L34" s="114"/>
      <c r="M34" s="115"/>
      <c r="N34" s="114"/>
      <c r="O34" s="115"/>
      <c r="P34" s="114"/>
      <c r="Q34" s="115"/>
      <c r="R34" s="114"/>
      <c r="S34" s="115"/>
      <c r="T34" s="114"/>
      <c r="U34" s="115"/>
      <c r="V34" s="114"/>
      <c r="W34" s="115"/>
      <c r="X34" s="114"/>
      <c r="Y34" s="115"/>
      <c r="Z34" s="114"/>
      <c r="AA34" s="115"/>
      <c r="AB34" s="114"/>
      <c r="AC34" s="116"/>
      <c r="AD34" s="114"/>
      <c r="AE34" s="106"/>
      <c r="AF34" s="51"/>
      <c r="AG34" s="50"/>
      <c r="AH34" s="50"/>
      <c r="AK34" s="53"/>
    </row>
    <row r="35" spans="1:37" ht="14.25" customHeight="1">
      <c r="A35" s="218" t="s">
        <v>162</v>
      </c>
      <c r="B35" s="204" t="s">
        <v>20</v>
      </c>
      <c r="C35" s="321"/>
      <c r="D35" s="117" t="s">
        <v>80</v>
      </c>
      <c r="E35" s="219">
        <f t="shared" ref="E35:E40" si="2">E12</f>
        <v>0</v>
      </c>
      <c r="F35" s="87">
        <f>$C$35*E35*E9</f>
        <v>0</v>
      </c>
      <c r="G35" s="219">
        <f t="shared" ref="G35:G40" si="3">G12</f>
        <v>0</v>
      </c>
      <c r="H35" s="87">
        <f>$C$35*G35*G9</f>
        <v>0</v>
      </c>
      <c r="I35" s="219">
        <f t="shared" ref="I35:I40" si="4">I12</f>
        <v>0</v>
      </c>
      <c r="J35" s="87">
        <f>$C$35*I35*I9</f>
        <v>0</v>
      </c>
      <c r="K35" s="219">
        <f t="shared" ref="K35:K40" si="5">K12</f>
        <v>0</v>
      </c>
      <c r="L35" s="87">
        <f>$C$35*K35*K9</f>
        <v>0</v>
      </c>
      <c r="M35" s="219">
        <f t="shared" ref="M35:M40" si="6">M12</f>
        <v>0</v>
      </c>
      <c r="N35" s="87">
        <f>$C$35*M35*M9</f>
        <v>0</v>
      </c>
      <c r="O35" s="219">
        <f t="shared" ref="O35:O40" si="7">O12</f>
        <v>0</v>
      </c>
      <c r="P35" s="87">
        <f>$C$35*O35*O9</f>
        <v>0</v>
      </c>
      <c r="Q35" s="219">
        <f t="shared" ref="Q35:Q40" si="8">Q12</f>
        <v>0</v>
      </c>
      <c r="R35" s="87">
        <f>$C$35*Q35*Q9</f>
        <v>0</v>
      </c>
      <c r="S35" s="219">
        <f t="shared" ref="S35:S40" si="9">S12</f>
        <v>0</v>
      </c>
      <c r="T35" s="87">
        <f>$C$35*S35*S9</f>
        <v>0</v>
      </c>
      <c r="U35" s="219">
        <f t="shared" ref="U35:U40" si="10">U12</f>
        <v>0</v>
      </c>
      <c r="V35" s="87">
        <f>$C$35*U35*U9</f>
        <v>0</v>
      </c>
      <c r="W35" s="219">
        <f t="shared" ref="W35:W40" si="11">W12</f>
        <v>0</v>
      </c>
      <c r="X35" s="87">
        <f>$C$35*W35*W9</f>
        <v>0</v>
      </c>
      <c r="Y35" s="219">
        <f t="shared" ref="Y35:Y40" si="12">Y12</f>
        <v>0</v>
      </c>
      <c r="Z35" s="87">
        <f>$C$35*Y35*Y9</f>
        <v>0</v>
      </c>
      <c r="AA35" s="219">
        <f t="shared" ref="AA35:AA40" si="13">AA12</f>
        <v>0</v>
      </c>
      <c r="AB35" s="87">
        <f>$C$35*AA35*AA9</f>
        <v>0</v>
      </c>
      <c r="AC35" s="86">
        <f t="shared" ref="AC35:AC41" si="14">+E35+G35+I35+K35+M35+O35+Q35+S35+U35+W35+Y35+AA35</f>
        <v>0</v>
      </c>
      <c r="AD35" s="87">
        <f t="shared" ref="AD35:AD42" si="15">F35+H35+J35+L35+N35+P35+R35+T35+V35+X35+Z35+AB35</f>
        <v>0</v>
      </c>
      <c r="AE35" s="106"/>
      <c r="AF35" s="51"/>
      <c r="AG35" s="50"/>
      <c r="AH35" s="50"/>
      <c r="AK35" s="53"/>
    </row>
    <row r="36" spans="1:37" ht="14.25" customHeight="1">
      <c r="A36" s="218" t="s">
        <v>163</v>
      </c>
      <c r="B36" s="204" t="s">
        <v>20</v>
      </c>
      <c r="C36" s="321"/>
      <c r="D36" s="117" t="s">
        <v>164</v>
      </c>
      <c r="E36" s="219">
        <f t="shared" si="2"/>
        <v>0</v>
      </c>
      <c r="F36" s="87">
        <f>$C$36*E36*E9</f>
        <v>0</v>
      </c>
      <c r="G36" s="219">
        <f t="shared" si="3"/>
        <v>0</v>
      </c>
      <c r="H36" s="87">
        <f>$C$36*G36*G9</f>
        <v>0</v>
      </c>
      <c r="I36" s="219">
        <f t="shared" si="4"/>
        <v>0</v>
      </c>
      <c r="J36" s="87">
        <f>$C$36*I36*I9</f>
        <v>0</v>
      </c>
      <c r="K36" s="219">
        <f t="shared" si="5"/>
        <v>0</v>
      </c>
      <c r="L36" s="87">
        <f>$C$36*K36*K9</f>
        <v>0</v>
      </c>
      <c r="M36" s="219">
        <f t="shared" si="6"/>
        <v>0</v>
      </c>
      <c r="N36" s="87">
        <f>$C$36*M36*M9</f>
        <v>0</v>
      </c>
      <c r="O36" s="219">
        <f t="shared" si="7"/>
        <v>0</v>
      </c>
      <c r="P36" s="87">
        <f>$C$36*O36*O9</f>
        <v>0</v>
      </c>
      <c r="Q36" s="219">
        <f t="shared" si="8"/>
        <v>0</v>
      </c>
      <c r="R36" s="87">
        <f>$C$36*Q36*Q9</f>
        <v>0</v>
      </c>
      <c r="S36" s="219">
        <f t="shared" si="9"/>
        <v>0</v>
      </c>
      <c r="T36" s="87">
        <f>$C$36*S36*S9</f>
        <v>0</v>
      </c>
      <c r="U36" s="219">
        <f t="shared" si="10"/>
        <v>0</v>
      </c>
      <c r="V36" s="87">
        <f>$C$36*U36*U9</f>
        <v>0</v>
      </c>
      <c r="W36" s="219">
        <f t="shared" si="11"/>
        <v>0</v>
      </c>
      <c r="X36" s="87">
        <f>$C$36*W36*W9</f>
        <v>0</v>
      </c>
      <c r="Y36" s="219">
        <f t="shared" si="12"/>
        <v>0</v>
      </c>
      <c r="Z36" s="87">
        <f>$C$36*Y36*Y9</f>
        <v>0</v>
      </c>
      <c r="AA36" s="219">
        <f t="shared" si="13"/>
        <v>0</v>
      </c>
      <c r="AB36" s="87">
        <f>$C$36*AA36*AA9</f>
        <v>0</v>
      </c>
      <c r="AC36" s="86">
        <f t="shared" si="14"/>
        <v>0</v>
      </c>
      <c r="AD36" s="87">
        <f>F36+H36+J36+L36+N36+P36+R36+T36+V36+X36+Z36+AB36</f>
        <v>0</v>
      </c>
      <c r="AE36" s="106"/>
      <c r="AF36" s="51"/>
      <c r="AG36" s="50"/>
      <c r="AH36" s="50"/>
      <c r="AK36" s="53"/>
    </row>
    <row r="37" spans="1:37" ht="14.25" customHeight="1">
      <c r="A37" s="218" t="s">
        <v>165</v>
      </c>
      <c r="B37" s="204" t="s">
        <v>23</v>
      </c>
      <c r="C37" s="321"/>
      <c r="D37" s="117" t="s">
        <v>81</v>
      </c>
      <c r="E37" s="219">
        <f t="shared" si="2"/>
        <v>0</v>
      </c>
      <c r="F37" s="87">
        <f>$C$37*E37*E9</f>
        <v>0</v>
      </c>
      <c r="G37" s="219">
        <v>0</v>
      </c>
      <c r="H37" s="87">
        <f>$C$37*G37*G9</f>
        <v>0</v>
      </c>
      <c r="I37" s="219">
        <f t="shared" si="4"/>
        <v>0</v>
      </c>
      <c r="J37" s="87">
        <f>$C$37*I37*I9</f>
        <v>0</v>
      </c>
      <c r="K37" s="219">
        <f t="shared" si="5"/>
        <v>0</v>
      </c>
      <c r="L37" s="87">
        <f>$C$37*K37*K9</f>
        <v>0</v>
      </c>
      <c r="M37" s="219">
        <f t="shared" si="6"/>
        <v>0</v>
      </c>
      <c r="N37" s="87">
        <f>$C$37*M37*M9</f>
        <v>0</v>
      </c>
      <c r="O37" s="219">
        <f t="shared" si="7"/>
        <v>0</v>
      </c>
      <c r="P37" s="87">
        <f>$C$37*O37*O9</f>
        <v>0</v>
      </c>
      <c r="Q37" s="219">
        <f t="shared" si="8"/>
        <v>0</v>
      </c>
      <c r="R37" s="87">
        <f>$C$37*Q37*Q9</f>
        <v>0</v>
      </c>
      <c r="S37" s="219">
        <f t="shared" si="9"/>
        <v>0</v>
      </c>
      <c r="T37" s="87">
        <f>$C$37*S37*S9</f>
        <v>0</v>
      </c>
      <c r="U37" s="219">
        <f t="shared" si="10"/>
        <v>0</v>
      </c>
      <c r="V37" s="87">
        <f>$C$37*U37*U9</f>
        <v>0</v>
      </c>
      <c r="W37" s="219">
        <f t="shared" si="11"/>
        <v>0</v>
      </c>
      <c r="X37" s="87">
        <f>$C$37*W37*W9</f>
        <v>0</v>
      </c>
      <c r="Y37" s="219">
        <f t="shared" si="12"/>
        <v>0</v>
      </c>
      <c r="Z37" s="87">
        <f>$C$37*Y37*Y9</f>
        <v>0</v>
      </c>
      <c r="AA37" s="219">
        <f t="shared" si="13"/>
        <v>0</v>
      </c>
      <c r="AB37" s="87">
        <f>$C$37*AA37*AA9</f>
        <v>0</v>
      </c>
      <c r="AC37" s="86">
        <f t="shared" si="14"/>
        <v>0</v>
      </c>
      <c r="AD37" s="87">
        <f t="shared" si="15"/>
        <v>0</v>
      </c>
      <c r="AE37" s="106"/>
      <c r="AF37" s="51"/>
      <c r="AG37" s="50"/>
      <c r="AH37" s="50"/>
      <c r="AK37" s="53"/>
    </row>
    <row r="38" spans="1:37" ht="14.25" customHeight="1">
      <c r="A38" s="218" t="s">
        <v>166</v>
      </c>
      <c r="B38" s="204" t="s">
        <v>157</v>
      </c>
      <c r="C38" s="321"/>
      <c r="D38" s="117" t="s">
        <v>82</v>
      </c>
      <c r="E38" s="219">
        <f t="shared" si="2"/>
        <v>0</v>
      </c>
      <c r="F38" s="87">
        <f>$C$38*E38</f>
        <v>0</v>
      </c>
      <c r="G38" s="219">
        <f t="shared" si="3"/>
        <v>0</v>
      </c>
      <c r="H38" s="87">
        <f>$C$38*G38</f>
        <v>0</v>
      </c>
      <c r="I38" s="219">
        <f t="shared" si="4"/>
        <v>0</v>
      </c>
      <c r="J38" s="87">
        <f>$C$38*I38</f>
        <v>0</v>
      </c>
      <c r="K38" s="219">
        <f t="shared" si="5"/>
        <v>0</v>
      </c>
      <c r="L38" s="87">
        <f>$C$38*K38</f>
        <v>0</v>
      </c>
      <c r="M38" s="219">
        <f t="shared" si="6"/>
        <v>0</v>
      </c>
      <c r="N38" s="87">
        <f>$C$38*M38</f>
        <v>0</v>
      </c>
      <c r="O38" s="219">
        <f t="shared" si="7"/>
        <v>0</v>
      </c>
      <c r="P38" s="87">
        <f>$C$38*O38</f>
        <v>0</v>
      </c>
      <c r="Q38" s="219">
        <f t="shared" si="8"/>
        <v>0</v>
      </c>
      <c r="R38" s="87">
        <f>$C$38*Q38</f>
        <v>0</v>
      </c>
      <c r="S38" s="219">
        <f t="shared" si="9"/>
        <v>0</v>
      </c>
      <c r="T38" s="87">
        <f>$C$38*S38</f>
        <v>0</v>
      </c>
      <c r="U38" s="219">
        <f t="shared" si="10"/>
        <v>0</v>
      </c>
      <c r="V38" s="87">
        <f>$C$38*U38</f>
        <v>0</v>
      </c>
      <c r="W38" s="219">
        <f t="shared" si="11"/>
        <v>0</v>
      </c>
      <c r="X38" s="87">
        <f>$C$38*W38</f>
        <v>0</v>
      </c>
      <c r="Y38" s="219">
        <f t="shared" si="12"/>
        <v>0</v>
      </c>
      <c r="Z38" s="87">
        <f>$C$38*Y38*Z10</f>
        <v>0</v>
      </c>
      <c r="AA38" s="219">
        <f t="shared" si="13"/>
        <v>0</v>
      </c>
      <c r="AB38" s="87">
        <f>$C$38*AA38</f>
        <v>0</v>
      </c>
      <c r="AC38" s="86">
        <f t="shared" si="14"/>
        <v>0</v>
      </c>
      <c r="AD38" s="87">
        <f t="shared" si="15"/>
        <v>0</v>
      </c>
      <c r="AE38" s="106"/>
      <c r="AF38" s="51"/>
      <c r="AG38" s="50"/>
      <c r="AH38" s="50"/>
      <c r="AK38" s="53"/>
    </row>
    <row r="39" spans="1:37" ht="14.25" customHeight="1">
      <c r="A39" s="218" t="s">
        <v>167</v>
      </c>
      <c r="B39" s="204" t="s">
        <v>168</v>
      </c>
      <c r="C39" s="321"/>
      <c r="D39" s="117" t="s">
        <v>82</v>
      </c>
      <c r="E39" s="219">
        <f t="shared" si="2"/>
        <v>0</v>
      </c>
      <c r="F39" s="87">
        <f>$C$39*E39</f>
        <v>0</v>
      </c>
      <c r="G39" s="219">
        <f t="shared" si="3"/>
        <v>0</v>
      </c>
      <c r="H39" s="87">
        <f>$C$39*G39</f>
        <v>0</v>
      </c>
      <c r="I39" s="219">
        <f t="shared" si="4"/>
        <v>0</v>
      </c>
      <c r="J39" s="87">
        <f>$C$39*I39</f>
        <v>0</v>
      </c>
      <c r="K39" s="219">
        <f t="shared" si="5"/>
        <v>0</v>
      </c>
      <c r="L39" s="87">
        <f>$C$39*K39</f>
        <v>0</v>
      </c>
      <c r="M39" s="219">
        <f t="shared" si="6"/>
        <v>0</v>
      </c>
      <c r="N39" s="87">
        <f>$C$39*M39</f>
        <v>0</v>
      </c>
      <c r="O39" s="219">
        <f t="shared" si="7"/>
        <v>0</v>
      </c>
      <c r="P39" s="87">
        <f>$C$39*O39</f>
        <v>0</v>
      </c>
      <c r="Q39" s="219">
        <f t="shared" si="8"/>
        <v>0</v>
      </c>
      <c r="R39" s="87">
        <f>$C$39*Q39</f>
        <v>0</v>
      </c>
      <c r="S39" s="219">
        <f t="shared" si="9"/>
        <v>0</v>
      </c>
      <c r="T39" s="87">
        <f>$C$39*S39</f>
        <v>0</v>
      </c>
      <c r="U39" s="219">
        <f t="shared" si="10"/>
        <v>0</v>
      </c>
      <c r="V39" s="87">
        <f>$C$39*U39</f>
        <v>0</v>
      </c>
      <c r="W39" s="219">
        <f t="shared" si="11"/>
        <v>0</v>
      </c>
      <c r="X39" s="87">
        <f>$C$39*W39</f>
        <v>0</v>
      </c>
      <c r="Y39" s="219">
        <f t="shared" si="12"/>
        <v>0</v>
      </c>
      <c r="Z39" s="87">
        <f>$C$39*Y39</f>
        <v>0</v>
      </c>
      <c r="AA39" s="219">
        <f t="shared" si="13"/>
        <v>0</v>
      </c>
      <c r="AB39" s="87">
        <f>$C$39*AA39</f>
        <v>0</v>
      </c>
      <c r="AC39" s="86">
        <f t="shared" si="14"/>
        <v>0</v>
      </c>
      <c r="AD39" s="87">
        <f t="shared" si="15"/>
        <v>0</v>
      </c>
      <c r="AE39" s="106"/>
      <c r="AF39" s="51"/>
      <c r="AG39" s="50"/>
      <c r="AH39" s="50"/>
      <c r="AK39" s="53"/>
    </row>
    <row r="40" spans="1:37" ht="14.25" customHeight="1">
      <c r="A40" s="218" t="s">
        <v>169</v>
      </c>
      <c r="B40" s="204" t="s">
        <v>161</v>
      </c>
      <c r="C40" s="321"/>
      <c r="D40" s="117" t="s">
        <v>82</v>
      </c>
      <c r="E40" s="219">
        <f t="shared" si="2"/>
        <v>0</v>
      </c>
      <c r="F40" s="87">
        <f>$C$40*E40*E9</f>
        <v>0</v>
      </c>
      <c r="G40" s="219">
        <f t="shared" si="3"/>
        <v>0</v>
      </c>
      <c r="H40" s="87">
        <f>$C$40*G40*G9</f>
        <v>0</v>
      </c>
      <c r="I40" s="219">
        <f t="shared" si="4"/>
        <v>0</v>
      </c>
      <c r="J40" s="87">
        <f>$C$40*I40*I9</f>
        <v>0</v>
      </c>
      <c r="K40" s="219">
        <f t="shared" si="5"/>
        <v>0</v>
      </c>
      <c r="L40" s="87">
        <f>$C$40*K40*K9</f>
        <v>0</v>
      </c>
      <c r="M40" s="219">
        <f t="shared" si="6"/>
        <v>0</v>
      </c>
      <c r="N40" s="87">
        <f>$C$40*M40*M9</f>
        <v>0</v>
      </c>
      <c r="O40" s="219">
        <f t="shared" si="7"/>
        <v>0</v>
      </c>
      <c r="P40" s="87">
        <f>$C$40*O40*O9</f>
        <v>0</v>
      </c>
      <c r="Q40" s="219">
        <f t="shared" si="8"/>
        <v>0</v>
      </c>
      <c r="R40" s="87">
        <f>$C$40*Q40*Q9</f>
        <v>0</v>
      </c>
      <c r="S40" s="219">
        <f t="shared" si="9"/>
        <v>0</v>
      </c>
      <c r="T40" s="87">
        <f>$C$40*S40*S9</f>
        <v>0</v>
      </c>
      <c r="U40" s="219">
        <f t="shared" si="10"/>
        <v>0</v>
      </c>
      <c r="V40" s="87">
        <f>$C$40*U40*U9</f>
        <v>0</v>
      </c>
      <c r="W40" s="219">
        <f t="shared" si="11"/>
        <v>0</v>
      </c>
      <c r="X40" s="87">
        <f>$C$40*W40*W9</f>
        <v>0</v>
      </c>
      <c r="Y40" s="219">
        <f t="shared" si="12"/>
        <v>0</v>
      </c>
      <c r="Z40" s="87">
        <f>$C$40*Y40*Y9</f>
        <v>0</v>
      </c>
      <c r="AA40" s="219">
        <f t="shared" si="13"/>
        <v>0</v>
      </c>
      <c r="AB40" s="87">
        <f>$C$40*AA40*AA9</f>
        <v>0</v>
      </c>
      <c r="AC40" s="86">
        <f t="shared" si="14"/>
        <v>0</v>
      </c>
      <c r="AD40" s="87">
        <f t="shared" si="15"/>
        <v>0</v>
      </c>
      <c r="AE40" s="106"/>
      <c r="AF40" s="51"/>
      <c r="AG40" s="50"/>
      <c r="AH40" s="50"/>
      <c r="AK40" s="53"/>
    </row>
    <row r="41" spans="1:37" ht="14.25" customHeight="1">
      <c r="A41" s="73" t="s">
        <v>170</v>
      </c>
      <c r="B41" s="204" t="s">
        <v>35</v>
      </c>
      <c r="C41" s="322"/>
      <c r="D41" s="117"/>
      <c r="E41" s="320">
        <v>0</v>
      </c>
      <c r="F41" s="99">
        <f>E41*$C$41</f>
        <v>0</v>
      </c>
      <c r="G41" s="320">
        <v>0</v>
      </c>
      <c r="H41" s="99">
        <f>G41*$C$41</f>
        <v>0</v>
      </c>
      <c r="I41" s="320">
        <v>0</v>
      </c>
      <c r="J41" s="99">
        <f>I41*$C$41</f>
        <v>0</v>
      </c>
      <c r="K41" s="320">
        <v>0</v>
      </c>
      <c r="L41" s="99">
        <f>K41*$C$41</f>
        <v>0</v>
      </c>
      <c r="M41" s="320">
        <v>0</v>
      </c>
      <c r="N41" s="99">
        <f>M41*$C$41</f>
        <v>0</v>
      </c>
      <c r="O41" s="320">
        <v>0</v>
      </c>
      <c r="P41" s="99">
        <f>O41*$C$41</f>
        <v>0</v>
      </c>
      <c r="Q41" s="320">
        <v>0</v>
      </c>
      <c r="R41" s="99">
        <f>Q41*$C$41</f>
        <v>0</v>
      </c>
      <c r="S41" s="320">
        <v>0</v>
      </c>
      <c r="T41" s="99">
        <f>S41*$C$41</f>
        <v>0</v>
      </c>
      <c r="U41" s="320">
        <v>0</v>
      </c>
      <c r="V41" s="99">
        <f>U41*$C$41</f>
        <v>0</v>
      </c>
      <c r="W41" s="320">
        <v>0</v>
      </c>
      <c r="X41" s="99">
        <f>W41*$C$41</f>
        <v>0</v>
      </c>
      <c r="Y41" s="320">
        <v>0</v>
      </c>
      <c r="Z41" s="99">
        <f>Y41*$C$41</f>
        <v>0</v>
      </c>
      <c r="AA41" s="320">
        <v>0</v>
      </c>
      <c r="AB41" s="99">
        <f>AA41*$C$41</f>
        <v>0</v>
      </c>
      <c r="AC41" s="86">
        <f t="shared" si="14"/>
        <v>0</v>
      </c>
      <c r="AD41" s="99">
        <f t="shared" si="15"/>
        <v>0</v>
      </c>
      <c r="AE41" s="106"/>
      <c r="AF41" s="51"/>
      <c r="AG41" s="50"/>
      <c r="AH41" s="50"/>
      <c r="AK41" s="53"/>
    </row>
    <row r="42" spans="1:37" ht="14.25" customHeight="1">
      <c r="A42" s="50"/>
      <c r="B42" s="121" t="s">
        <v>84</v>
      </c>
      <c r="C42" s="366">
        <v>0.12</v>
      </c>
      <c r="D42" s="367"/>
      <c r="E42" s="122"/>
      <c r="F42" s="123">
        <f>SUM(F35:F39)*$C$42</f>
        <v>0</v>
      </c>
      <c r="G42" s="122"/>
      <c r="H42" s="123">
        <f>SUM(H35:H40)*$C$42</f>
        <v>0</v>
      </c>
      <c r="I42" s="122"/>
      <c r="J42" s="123">
        <f>SUM(J35:J40)*$C$42</f>
        <v>0</v>
      </c>
      <c r="K42" s="122"/>
      <c r="L42" s="123">
        <f>SUM(L35:L40)*$C$42</f>
        <v>0</v>
      </c>
      <c r="M42" s="122"/>
      <c r="N42" s="123">
        <f>SUM(N35:N40)*$C$42</f>
        <v>0</v>
      </c>
      <c r="O42" s="122"/>
      <c r="P42" s="123">
        <f>SUM(P35:P40)*$C$42</f>
        <v>0</v>
      </c>
      <c r="Q42" s="122"/>
      <c r="R42" s="123">
        <f>SUM(R35:R40)*$C$42</f>
        <v>0</v>
      </c>
      <c r="S42" s="122"/>
      <c r="T42" s="123">
        <f>SUM(T35:T40)*$C$42</f>
        <v>0</v>
      </c>
      <c r="U42" s="122"/>
      <c r="V42" s="123">
        <f>SUM(V35:V40)*$C$42</f>
        <v>0</v>
      </c>
      <c r="W42" s="122"/>
      <c r="X42" s="123">
        <f>SUM(X35:X40)*$C$42</f>
        <v>0</v>
      </c>
      <c r="Y42" s="122"/>
      <c r="Z42" s="123">
        <f>SUM(Z35:Z40)*$C$42</f>
        <v>0</v>
      </c>
      <c r="AA42" s="122"/>
      <c r="AB42" s="123">
        <f>SUM(AB35:AB40)*$C$42</f>
        <v>0</v>
      </c>
      <c r="AC42" s="124"/>
      <c r="AD42" s="123">
        <f t="shared" si="15"/>
        <v>0</v>
      </c>
      <c r="AE42" s="106"/>
      <c r="AF42" s="51"/>
      <c r="AG42" s="50"/>
      <c r="AH42" s="50"/>
      <c r="AK42" s="53"/>
    </row>
    <row r="43" spans="1:37" ht="14.25" customHeight="1">
      <c r="A43" s="47"/>
      <c r="B43" s="50"/>
      <c r="C43" s="364" t="s">
        <v>30</v>
      </c>
      <c r="D43" s="365"/>
      <c r="E43" s="125"/>
      <c r="F43" s="126">
        <f>SUM(F34:F42)</f>
        <v>0</v>
      </c>
      <c r="G43" s="125"/>
      <c r="H43" s="126">
        <f>SUM(H34:H42)</f>
        <v>0</v>
      </c>
      <c r="I43" s="125"/>
      <c r="J43" s="126">
        <f>SUM(J34:J42)</f>
        <v>0</v>
      </c>
      <c r="K43" s="125"/>
      <c r="L43" s="126">
        <f>SUM(L34:L42)</f>
        <v>0</v>
      </c>
      <c r="M43" s="125"/>
      <c r="N43" s="126">
        <f>SUM(N34:N42)</f>
        <v>0</v>
      </c>
      <c r="O43" s="125"/>
      <c r="P43" s="126">
        <f>SUM(P34:P42)</f>
        <v>0</v>
      </c>
      <c r="Q43" s="125"/>
      <c r="R43" s="126">
        <f>SUM(R34:R42)</f>
        <v>0</v>
      </c>
      <c r="S43" s="125"/>
      <c r="T43" s="126">
        <f>SUM(T34:T42)</f>
        <v>0</v>
      </c>
      <c r="U43" s="125"/>
      <c r="V43" s="126">
        <f>SUM(V34:V42)</f>
        <v>0</v>
      </c>
      <c r="W43" s="125"/>
      <c r="X43" s="126">
        <f>SUM(X34:X42)</f>
        <v>0</v>
      </c>
      <c r="Y43" s="125"/>
      <c r="Z43" s="126">
        <f>SUM(Z34:Z42)</f>
        <v>0</v>
      </c>
      <c r="AA43" s="125"/>
      <c r="AB43" s="126">
        <f>SUM(AB34:AB42)</f>
        <v>0</v>
      </c>
      <c r="AC43" s="127"/>
      <c r="AD43" s="126">
        <f>SUM(AD34:AD42)</f>
        <v>0</v>
      </c>
      <c r="AE43" s="50"/>
      <c r="AF43" s="51"/>
      <c r="AG43" s="50"/>
      <c r="AH43" s="50"/>
      <c r="AK43" s="53"/>
    </row>
    <row r="44" spans="1:37" ht="14.25" customHeight="1">
      <c r="A44" s="47"/>
      <c r="B44" s="50"/>
      <c r="C44" s="49"/>
      <c r="D44" s="50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50"/>
      <c r="AF44" s="51"/>
      <c r="AG44" s="50"/>
      <c r="AH44" s="50"/>
      <c r="AK44" s="53"/>
    </row>
    <row r="45" spans="1:37" ht="14.25" customHeight="1">
      <c r="A45" s="47"/>
      <c r="B45" s="211"/>
      <c r="C45" s="49"/>
      <c r="D45" s="50"/>
      <c r="E45" s="50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K45" s="53"/>
    </row>
    <row r="46" spans="1:37" ht="14.25" customHeight="1">
      <c r="A46" s="47"/>
      <c r="B46" s="211"/>
      <c r="C46" s="49"/>
      <c r="D46" s="50"/>
      <c r="E46" s="50"/>
      <c r="F46" s="220"/>
      <c r="G46" s="50"/>
      <c r="H46" s="50"/>
      <c r="I46" s="50"/>
      <c r="J46" s="50"/>
      <c r="K46" s="50"/>
      <c r="L46" s="50"/>
      <c r="M46" s="128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K46" s="53"/>
    </row>
    <row r="47" spans="1:37" s="155" customFormat="1" ht="14.25" customHeight="1">
      <c r="A47" s="215"/>
      <c r="B47" s="50"/>
      <c r="C47" s="49"/>
      <c r="D47" s="50"/>
      <c r="E47" s="50"/>
      <c r="F47" s="49"/>
      <c r="G47" s="50"/>
      <c r="H47" s="50"/>
      <c r="I47" s="50"/>
      <c r="J47" s="50"/>
      <c r="K47" s="50"/>
      <c r="L47" s="50"/>
      <c r="M47" s="12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154"/>
      <c r="AF47" s="154"/>
      <c r="AK47" s="156"/>
    </row>
    <row r="48" spans="1:37" ht="14.25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50"/>
      <c r="AF48" s="51"/>
      <c r="AG48" s="50"/>
      <c r="AH48" s="50"/>
      <c r="AK48" s="53"/>
    </row>
    <row r="49" spans="1:37" ht="14.25" customHeight="1">
      <c r="A49" s="47"/>
      <c r="B49" s="50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/>
      <c r="AG49" s="50"/>
      <c r="AH49" s="50"/>
      <c r="AK49" s="53"/>
    </row>
    <row r="50" spans="1:37" ht="14.25" customHeight="1">
      <c r="A50" s="59"/>
      <c r="B50" s="58"/>
      <c r="C50" s="111"/>
      <c r="D50" s="55"/>
      <c r="E50" s="50"/>
      <c r="F50" s="50"/>
      <c r="G50" s="56" t="s">
        <v>39</v>
      </c>
      <c r="H50" s="50"/>
      <c r="I50" s="50"/>
      <c r="J50" s="50"/>
      <c r="K50" s="50"/>
      <c r="L50" s="57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0"/>
      <c r="AH50" s="50"/>
      <c r="AK50" s="53"/>
    </row>
    <row r="51" spans="1:37" ht="14.25" customHeight="1">
      <c r="A51" s="47"/>
      <c r="B51" s="58"/>
      <c r="C51" s="49"/>
      <c r="D51" s="55"/>
      <c r="E51" s="50"/>
      <c r="F51" s="50"/>
      <c r="G51" s="56"/>
      <c r="H51" s="50"/>
      <c r="I51" s="50"/>
      <c r="J51" s="50"/>
      <c r="K51" s="50"/>
      <c r="L51" s="57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G51" s="50"/>
      <c r="AH51" s="50"/>
      <c r="AK51" s="53"/>
    </row>
    <row r="52" spans="1:37" ht="14.25" customHeight="1">
      <c r="A52" s="63"/>
      <c r="B52" s="60"/>
      <c r="C52" s="61"/>
      <c r="D52" s="62" t="s">
        <v>67</v>
      </c>
      <c r="E52" s="361" t="s">
        <v>73</v>
      </c>
      <c r="F52" s="363"/>
      <c r="G52" s="363"/>
      <c r="H52" s="362"/>
      <c r="I52" s="361" t="s">
        <v>74</v>
      </c>
      <c r="J52" s="363"/>
      <c r="K52" s="363"/>
      <c r="L52" s="362"/>
      <c r="M52" s="361" t="s">
        <v>75</v>
      </c>
      <c r="N52" s="363"/>
      <c r="O52" s="363"/>
      <c r="P52" s="362"/>
      <c r="Q52" s="361" t="s">
        <v>76</v>
      </c>
      <c r="R52" s="363"/>
      <c r="S52" s="363"/>
      <c r="T52" s="362"/>
      <c r="U52" s="361" t="s">
        <v>71</v>
      </c>
      <c r="V52" s="363"/>
      <c r="W52" s="363"/>
      <c r="X52" s="362"/>
      <c r="Y52" s="361" t="s">
        <v>72</v>
      </c>
      <c r="Z52" s="363"/>
      <c r="AA52" s="363"/>
      <c r="AB52" s="362"/>
      <c r="AC52" s="60"/>
      <c r="AD52" s="60"/>
      <c r="AE52" s="50"/>
      <c r="AF52" s="51"/>
      <c r="AG52" s="50"/>
      <c r="AH52" s="50"/>
      <c r="AK52" s="53"/>
    </row>
    <row r="53" spans="1:37" ht="14.25" customHeight="1">
      <c r="A53" s="63"/>
      <c r="B53" s="60"/>
      <c r="C53" s="60"/>
      <c r="D53" s="62" t="s">
        <v>68</v>
      </c>
      <c r="E53" s="361" t="s">
        <v>12</v>
      </c>
      <c r="F53" s="362"/>
      <c r="G53" s="361" t="s">
        <v>13</v>
      </c>
      <c r="H53" s="362"/>
      <c r="I53" s="361" t="s">
        <v>14</v>
      </c>
      <c r="J53" s="362"/>
      <c r="K53" s="361" t="s">
        <v>15</v>
      </c>
      <c r="L53" s="362"/>
      <c r="M53" s="361" t="s">
        <v>4</v>
      </c>
      <c r="N53" s="362"/>
      <c r="O53" s="361" t="s">
        <v>5</v>
      </c>
      <c r="P53" s="362"/>
      <c r="Q53" s="361" t="s">
        <v>6</v>
      </c>
      <c r="R53" s="362"/>
      <c r="S53" s="361" t="s">
        <v>7</v>
      </c>
      <c r="T53" s="362"/>
      <c r="U53" s="361" t="s">
        <v>8</v>
      </c>
      <c r="V53" s="362"/>
      <c r="W53" s="361" t="s">
        <v>9</v>
      </c>
      <c r="X53" s="362"/>
      <c r="Y53" s="361" t="s">
        <v>10</v>
      </c>
      <c r="Z53" s="362"/>
      <c r="AA53" s="361" t="s">
        <v>11</v>
      </c>
      <c r="AB53" s="362"/>
      <c r="AC53" s="60"/>
      <c r="AD53" s="60"/>
      <c r="AE53" s="50"/>
      <c r="AF53" s="51"/>
      <c r="AG53" s="50"/>
      <c r="AH53" s="50"/>
      <c r="AK53" s="53"/>
    </row>
    <row r="54" spans="1:37" ht="14.25" customHeight="1">
      <c r="A54" s="47"/>
      <c r="B54" s="64"/>
      <c r="C54" s="64"/>
      <c r="D54" s="65" t="s">
        <v>69</v>
      </c>
      <c r="E54" s="329">
        <v>4</v>
      </c>
      <c r="F54" s="330"/>
      <c r="G54" s="329">
        <v>3</v>
      </c>
      <c r="H54" s="331"/>
      <c r="I54" s="329">
        <v>4</v>
      </c>
      <c r="J54" s="330"/>
      <c r="K54" s="329">
        <v>3</v>
      </c>
      <c r="L54" s="331"/>
      <c r="M54" s="329">
        <v>4</v>
      </c>
      <c r="N54" s="330"/>
      <c r="O54" s="329">
        <v>3</v>
      </c>
      <c r="P54" s="333"/>
      <c r="Q54" s="329">
        <v>4</v>
      </c>
      <c r="R54" s="330"/>
      <c r="S54" s="329">
        <v>2</v>
      </c>
      <c r="T54" s="331"/>
      <c r="U54" s="329">
        <v>4</v>
      </c>
      <c r="V54" s="330"/>
      <c r="W54" s="329">
        <v>4</v>
      </c>
      <c r="X54" s="331"/>
      <c r="Y54" s="329">
        <v>3</v>
      </c>
      <c r="Z54" s="330"/>
      <c r="AA54" s="329">
        <v>0</v>
      </c>
      <c r="AB54" s="331"/>
      <c r="AC54" s="369">
        <f>+E54+G54+I54+K54+M54+O54+Q54+S54+U54+W54+Y54+AA54</f>
        <v>38</v>
      </c>
      <c r="AD54" s="370"/>
      <c r="AE54" s="50"/>
      <c r="AF54" s="51"/>
      <c r="AG54" s="50"/>
      <c r="AH54" s="50"/>
      <c r="AK54" s="53"/>
    </row>
    <row r="55" spans="1:37" ht="14.25" customHeight="1">
      <c r="A55" s="73"/>
      <c r="B55" s="158" t="s">
        <v>66</v>
      </c>
      <c r="C55" s="157" t="s">
        <v>77</v>
      </c>
      <c r="D55" s="198" t="s">
        <v>70</v>
      </c>
      <c r="E55" s="339"/>
      <c r="F55" s="338">
        <v>0</v>
      </c>
      <c r="G55" s="340"/>
      <c r="H55" s="338">
        <v>1</v>
      </c>
      <c r="I55" s="339"/>
      <c r="J55" s="338">
        <v>0</v>
      </c>
      <c r="K55" s="340"/>
      <c r="L55" s="338">
        <v>2</v>
      </c>
      <c r="M55" s="339"/>
      <c r="N55" s="338">
        <v>0</v>
      </c>
      <c r="O55" s="340"/>
      <c r="P55" s="341">
        <v>1</v>
      </c>
      <c r="Q55" s="339"/>
      <c r="R55" s="338">
        <v>0</v>
      </c>
      <c r="S55" s="340"/>
      <c r="T55" s="338">
        <v>2</v>
      </c>
      <c r="U55" s="339"/>
      <c r="V55" s="338">
        <v>0</v>
      </c>
      <c r="W55" s="340"/>
      <c r="X55" s="338">
        <v>1</v>
      </c>
      <c r="Y55" s="339"/>
      <c r="Z55" s="338">
        <v>0</v>
      </c>
      <c r="AA55" s="340"/>
      <c r="AB55" s="338">
        <v>5</v>
      </c>
      <c r="AC55" s="369">
        <f>+F55+H55+J55+L55+N55+P55+R55+T55+V55+X55+Z55+AB55</f>
        <v>12</v>
      </c>
      <c r="AD55" s="370"/>
      <c r="AE55" s="50"/>
      <c r="AF55" s="51"/>
      <c r="AG55" s="203"/>
      <c r="AH55" s="50"/>
      <c r="AK55" s="53"/>
    </row>
    <row r="56" spans="1:37" ht="14.25" customHeight="1">
      <c r="A56" s="73"/>
      <c r="B56" s="74"/>
      <c r="C56" s="75"/>
      <c r="D56" s="76"/>
      <c r="E56" s="77"/>
      <c r="F56" s="78"/>
      <c r="G56" s="79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0"/>
      <c r="S56" s="81"/>
      <c r="T56" s="80"/>
      <c r="U56" s="81"/>
      <c r="V56" s="80"/>
      <c r="W56" s="81"/>
      <c r="X56" s="80"/>
      <c r="Y56" s="81"/>
      <c r="Z56" s="80"/>
      <c r="AA56" s="81"/>
      <c r="AB56" s="79"/>
      <c r="AC56" s="361" t="s">
        <v>78</v>
      </c>
      <c r="AD56" s="362"/>
      <c r="AE56" s="50"/>
      <c r="AF56" s="51"/>
      <c r="AG56" s="205"/>
      <c r="AH56" s="50"/>
      <c r="AK56" s="53"/>
    </row>
    <row r="57" spans="1:37" ht="14.25" customHeight="1">
      <c r="A57" s="73"/>
      <c r="B57" s="204" t="s">
        <v>20</v>
      </c>
      <c r="C57" s="318">
        <v>150</v>
      </c>
      <c r="D57" s="84" t="s">
        <v>21</v>
      </c>
      <c r="E57" s="319">
        <v>0</v>
      </c>
      <c r="F57" s="85">
        <f>E57*$C$12*E54</f>
        <v>0</v>
      </c>
      <c r="G57" s="319">
        <v>0</v>
      </c>
      <c r="H57" s="85">
        <f>G57*$C$12*G54</f>
        <v>0</v>
      </c>
      <c r="I57" s="319">
        <v>0</v>
      </c>
      <c r="J57" s="85">
        <f>I57*$C$12*I54</f>
        <v>0</v>
      </c>
      <c r="K57" s="319">
        <v>0</v>
      </c>
      <c r="L57" s="85">
        <f>K57*$C$12*K54</f>
        <v>0</v>
      </c>
      <c r="M57" s="319">
        <v>0</v>
      </c>
      <c r="N57" s="85">
        <f>M57*$C$12*M54</f>
        <v>0</v>
      </c>
      <c r="O57" s="319">
        <v>0</v>
      </c>
      <c r="P57" s="85">
        <f>O57*$C$12*O54</f>
        <v>0</v>
      </c>
      <c r="Q57" s="319">
        <v>0</v>
      </c>
      <c r="R57" s="85">
        <f>Q57*$C$12*Q54</f>
        <v>0</v>
      </c>
      <c r="S57" s="319">
        <v>0</v>
      </c>
      <c r="T57" s="85">
        <f>S57*$C$12*S54</f>
        <v>0</v>
      </c>
      <c r="U57" s="319">
        <v>0</v>
      </c>
      <c r="V57" s="85">
        <f>U57*$C$12*U54</f>
        <v>0</v>
      </c>
      <c r="W57" s="319">
        <v>0</v>
      </c>
      <c r="X57" s="85">
        <f>W57*$C$12*W54</f>
        <v>0</v>
      </c>
      <c r="Y57" s="319">
        <v>0</v>
      </c>
      <c r="Z57" s="85">
        <f>Y57*$C$12*Y54</f>
        <v>0</v>
      </c>
      <c r="AA57" s="319">
        <v>0</v>
      </c>
      <c r="AB57" s="85">
        <f>AA57*$C$12*AA54</f>
        <v>0</v>
      </c>
      <c r="AC57" s="86">
        <f t="shared" ref="AC57:AC64" si="16">+E57+G57+I57+K57+M57+O57+Q57+S57+U57+W57+Y57+AA57</f>
        <v>0</v>
      </c>
      <c r="AD57" s="87">
        <f t="shared" ref="AD57:AD64" si="17">F57+H57+J57+L57+N57+P57+R57+T57+V57+X57+Z57+AB57</f>
        <v>0</v>
      </c>
      <c r="AE57" s="50"/>
      <c r="AF57" s="51"/>
      <c r="AG57" s="205"/>
      <c r="AH57" s="50"/>
      <c r="AK57" s="53"/>
    </row>
    <row r="58" spans="1:37" ht="14.25" customHeight="1">
      <c r="A58" s="73"/>
      <c r="B58" s="204" t="s">
        <v>20</v>
      </c>
      <c r="C58" s="318">
        <v>104</v>
      </c>
      <c r="D58" s="84" t="s">
        <v>156</v>
      </c>
      <c r="E58" s="319">
        <v>0</v>
      </c>
      <c r="F58" s="85">
        <f>E58*$C$58*E54</f>
        <v>0</v>
      </c>
      <c r="G58" s="319">
        <v>0</v>
      </c>
      <c r="H58" s="85">
        <f>G58*$C$58*G54</f>
        <v>0</v>
      </c>
      <c r="I58" s="319">
        <v>0</v>
      </c>
      <c r="J58" s="85">
        <f>I58*$C$58*I54</f>
        <v>0</v>
      </c>
      <c r="K58" s="319">
        <v>0</v>
      </c>
      <c r="L58" s="85">
        <f>K58*$C$58*K54</f>
        <v>0</v>
      </c>
      <c r="M58" s="319">
        <v>0</v>
      </c>
      <c r="N58" s="85">
        <f>M58*$C$58*M54</f>
        <v>0</v>
      </c>
      <c r="O58" s="319">
        <v>0</v>
      </c>
      <c r="P58" s="85">
        <f>O58*$C$58*O54</f>
        <v>0</v>
      </c>
      <c r="Q58" s="319">
        <v>0</v>
      </c>
      <c r="R58" s="85">
        <f>Q58*$C$58*Q54</f>
        <v>0</v>
      </c>
      <c r="S58" s="319">
        <v>0</v>
      </c>
      <c r="T58" s="85">
        <f>S58*$C$58*S54</f>
        <v>0</v>
      </c>
      <c r="U58" s="319">
        <v>0</v>
      </c>
      <c r="V58" s="85">
        <f>U58*$C$58*U54</f>
        <v>0</v>
      </c>
      <c r="W58" s="319">
        <v>0</v>
      </c>
      <c r="X58" s="85">
        <f>W58*$C$58*W54</f>
        <v>0</v>
      </c>
      <c r="Y58" s="319">
        <v>0</v>
      </c>
      <c r="Z58" s="85">
        <f>Y58*$C$58*Y54</f>
        <v>0</v>
      </c>
      <c r="AA58" s="319">
        <v>0</v>
      </c>
      <c r="AB58" s="85">
        <f>AA58*$C$58*AA54</f>
        <v>0</v>
      </c>
      <c r="AC58" s="86">
        <f>+E58+G58+I58+K58+M58+O58+Q58+S58+U58+W58+Y58+AA58</f>
        <v>0</v>
      </c>
      <c r="AD58" s="87">
        <f>F58+H58+J58+L58+N58+P58+R58+T58+V58+X58+Z58+AB58</f>
        <v>0</v>
      </c>
      <c r="AE58" s="50"/>
      <c r="AF58" s="51"/>
      <c r="AG58" s="203"/>
      <c r="AH58" s="50"/>
      <c r="AK58" s="53"/>
    </row>
    <row r="59" spans="1:37" ht="14.25" customHeight="1">
      <c r="A59" s="73"/>
      <c r="B59" s="204" t="s">
        <v>23</v>
      </c>
      <c r="C59" s="318">
        <v>56.25</v>
      </c>
      <c r="D59" s="84" t="s">
        <v>24</v>
      </c>
      <c r="E59" s="319">
        <v>0</v>
      </c>
      <c r="F59" s="85">
        <f>E59*$C$14*E54</f>
        <v>0</v>
      </c>
      <c r="G59" s="319">
        <v>0</v>
      </c>
      <c r="H59" s="85">
        <f>G59*$C$14*G54</f>
        <v>0</v>
      </c>
      <c r="I59" s="319">
        <v>0</v>
      </c>
      <c r="J59" s="85">
        <f>I59*$C$14*I54</f>
        <v>0</v>
      </c>
      <c r="K59" s="319">
        <v>0</v>
      </c>
      <c r="L59" s="85">
        <f>K59*$C$14*K54</f>
        <v>0</v>
      </c>
      <c r="M59" s="319">
        <v>0</v>
      </c>
      <c r="N59" s="85">
        <f>M59*$C$14*M54</f>
        <v>0</v>
      </c>
      <c r="O59" s="319">
        <v>0</v>
      </c>
      <c r="P59" s="85">
        <f>O59*$C$14*O54</f>
        <v>0</v>
      </c>
      <c r="Q59" s="319">
        <v>0</v>
      </c>
      <c r="R59" s="85">
        <f>Q59*$C$14*Q54</f>
        <v>0</v>
      </c>
      <c r="S59" s="319">
        <v>0</v>
      </c>
      <c r="T59" s="85">
        <f>S59*$C$14*S54</f>
        <v>0</v>
      </c>
      <c r="U59" s="319">
        <v>0</v>
      </c>
      <c r="V59" s="85">
        <f>U59*$C$14*U54</f>
        <v>0</v>
      </c>
      <c r="W59" s="319">
        <v>0</v>
      </c>
      <c r="X59" s="85">
        <f>W59*$C$14*W54</f>
        <v>0</v>
      </c>
      <c r="Y59" s="319">
        <v>0</v>
      </c>
      <c r="Z59" s="85">
        <f>Y59*$C$14*Y54</f>
        <v>0</v>
      </c>
      <c r="AA59" s="319">
        <v>0</v>
      </c>
      <c r="AB59" s="85">
        <f>AA59*$C$14*AA54</f>
        <v>0</v>
      </c>
      <c r="AC59" s="86">
        <f t="shared" si="16"/>
        <v>0</v>
      </c>
      <c r="AD59" s="87">
        <f t="shared" si="17"/>
        <v>0</v>
      </c>
      <c r="AE59" s="50"/>
      <c r="AF59" s="51"/>
      <c r="AG59" s="205"/>
      <c r="AH59" s="50"/>
      <c r="AK59" s="53"/>
    </row>
    <row r="60" spans="1:37" ht="14.25" customHeight="1">
      <c r="A60" s="73"/>
      <c r="B60" s="204" t="s">
        <v>157</v>
      </c>
      <c r="C60" s="318">
        <v>180</v>
      </c>
      <c r="D60" s="84" t="s">
        <v>27</v>
      </c>
      <c r="E60" s="319">
        <v>0</v>
      </c>
      <c r="F60" s="85">
        <f>+E60*$C$60</f>
        <v>0</v>
      </c>
      <c r="G60" s="319">
        <v>0</v>
      </c>
      <c r="H60" s="85">
        <f>+G60*$C$60</f>
        <v>0</v>
      </c>
      <c r="I60" s="319">
        <v>0</v>
      </c>
      <c r="J60" s="85">
        <f>+I60*$C$60</f>
        <v>0</v>
      </c>
      <c r="K60" s="319">
        <v>0</v>
      </c>
      <c r="L60" s="85">
        <f>+K60*$C$60</f>
        <v>0</v>
      </c>
      <c r="M60" s="319">
        <v>0</v>
      </c>
      <c r="N60" s="85">
        <f>+M60*$C$60</f>
        <v>0</v>
      </c>
      <c r="O60" s="319">
        <v>0</v>
      </c>
      <c r="P60" s="85">
        <f>+O60*$C$60</f>
        <v>0</v>
      </c>
      <c r="Q60" s="319">
        <v>0</v>
      </c>
      <c r="R60" s="85">
        <f>+Q60*$C$60</f>
        <v>0</v>
      </c>
      <c r="S60" s="319">
        <v>0</v>
      </c>
      <c r="T60" s="85">
        <f>+S60*$C$60</f>
        <v>0</v>
      </c>
      <c r="U60" s="319">
        <v>0</v>
      </c>
      <c r="V60" s="85">
        <f>+U60*$C$60</f>
        <v>0</v>
      </c>
      <c r="W60" s="319">
        <v>0</v>
      </c>
      <c r="X60" s="85">
        <f>+W60*$C$60</f>
        <v>0</v>
      </c>
      <c r="Y60" s="319">
        <v>0</v>
      </c>
      <c r="Z60" s="85">
        <f>+Y60*$C$60</f>
        <v>0</v>
      </c>
      <c r="AA60" s="319">
        <v>0</v>
      </c>
      <c r="AB60" s="85">
        <f>+AA60*$C$60</f>
        <v>0</v>
      </c>
      <c r="AC60" s="86">
        <f t="shared" si="16"/>
        <v>0</v>
      </c>
      <c r="AD60" s="87">
        <f t="shared" si="17"/>
        <v>0</v>
      </c>
      <c r="AE60" s="50"/>
      <c r="AF60" s="51"/>
      <c r="AG60" s="203"/>
      <c r="AH60" s="50"/>
      <c r="AK60" s="53"/>
    </row>
    <row r="61" spans="1:37" ht="14.25" customHeight="1">
      <c r="A61" s="47"/>
      <c r="B61" s="204" t="s">
        <v>168</v>
      </c>
      <c r="C61" s="318">
        <v>1300</v>
      </c>
      <c r="D61" s="84" t="s">
        <v>27</v>
      </c>
      <c r="E61" s="319">
        <v>0</v>
      </c>
      <c r="F61" s="85">
        <f>+E61*$C$61</f>
        <v>0</v>
      </c>
      <c r="G61" s="319">
        <v>0</v>
      </c>
      <c r="H61" s="85">
        <f>+G61*$C$61</f>
        <v>0</v>
      </c>
      <c r="I61" s="319">
        <v>0</v>
      </c>
      <c r="J61" s="85">
        <f>+I61*$C$61</f>
        <v>0</v>
      </c>
      <c r="K61" s="319">
        <v>0</v>
      </c>
      <c r="L61" s="85">
        <f>+K61*$C$61</f>
        <v>0</v>
      </c>
      <c r="M61" s="319">
        <v>0</v>
      </c>
      <c r="N61" s="85">
        <f>+M61*$C$61</f>
        <v>0</v>
      </c>
      <c r="O61" s="319">
        <v>0</v>
      </c>
      <c r="P61" s="85">
        <f>+O61*$C$61</f>
        <v>0</v>
      </c>
      <c r="Q61" s="319">
        <v>0</v>
      </c>
      <c r="R61" s="85">
        <f>+Q61*$C$61</f>
        <v>0</v>
      </c>
      <c r="S61" s="319">
        <v>0</v>
      </c>
      <c r="T61" s="85">
        <f>+S61*$C$61</f>
        <v>0</v>
      </c>
      <c r="U61" s="319">
        <v>0</v>
      </c>
      <c r="V61" s="85">
        <f>+U61*$C$61</f>
        <v>0</v>
      </c>
      <c r="W61" s="319">
        <v>0</v>
      </c>
      <c r="X61" s="85">
        <f>+W61*$C$61</f>
        <v>0</v>
      </c>
      <c r="Y61" s="319">
        <v>0</v>
      </c>
      <c r="Z61" s="85">
        <f>+Y61*$C$61</f>
        <v>0</v>
      </c>
      <c r="AA61" s="319">
        <v>0</v>
      </c>
      <c r="AB61" s="85">
        <f>+AA61*$C$61</f>
        <v>0</v>
      </c>
      <c r="AC61" s="86">
        <f t="shared" si="16"/>
        <v>0</v>
      </c>
      <c r="AD61" s="87">
        <f t="shared" si="17"/>
        <v>0</v>
      </c>
      <c r="AE61" s="50"/>
      <c r="AF61" s="51"/>
      <c r="AG61" s="205"/>
      <c r="AH61" s="50"/>
      <c r="AK61" s="53"/>
    </row>
    <row r="62" spans="1:37" ht="14.25" customHeight="1">
      <c r="A62" s="47"/>
      <c r="B62" s="204" t="s">
        <v>161</v>
      </c>
      <c r="C62" s="318">
        <v>50</v>
      </c>
      <c r="D62" s="84" t="s">
        <v>29</v>
      </c>
      <c r="E62" s="319">
        <v>0</v>
      </c>
      <c r="F62" s="85">
        <f>E62*$C$62*E54</f>
        <v>0</v>
      </c>
      <c r="G62" s="319">
        <v>0</v>
      </c>
      <c r="H62" s="85">
        <f>G62*$C$62*G54</f>
        <v>0</v>
      </c>
      <c r="I62" s="319">
        <v>0</v>
      </c>
      <c r="J62" s="85">
        <f>I62*$C$62*I54</f>
        <v>0</v>
      </c>
      <c r="K62" s="319">
        <v>0</v>
      </c>
      <c r="L62" s="85">
        <f>K62*$C$62*K54</f>
        <v>0</v>
      </c>
      <c r="M62" s="319">
        <v>0</v>
      </c>
      <c r="N62" s="85">
        <f>M62*$C$62*M54</f>
        <v>0</v>
      </c>
      <c r="O62" s="319">
        <v>0</v>
      </c>
      <c r="P62" s="85">
        <f>O62*$C$62*O54</f>
        <v>0</v>
      </c>
      <c r="Q62" s="319">
        <v>0</v>
      </c>
      <c r="R62" s="85">
        <f>Q62*$C$62*Q54</f>
        <v>0</v>
      </c>
      <c r="S62" s="319">
        <v>0</v>
      </c>
      <c r="T62" s="85">
        <f>S62*$C$62*S54</f>
        <v>0</v>
      </c>
      <c r="U62" s="319">
        <v>0</v>
      </c>
      <c r="V62" s="85">
        <f>U62*$C$62*U54</f>
        <v>0</v>
      </c>
      <c r="W62" s="319">
        <v>0</v>
      </c>
      <c r="X62" s="85">
        <f>W62*$C$62*W54</f>
        <v>0</v>
      </c>
      <c r="Y62" s="319">
        <v>0</v>
      </c>
      <c r="Z62" s="85">
        <f>Y62*$C$62*Y54</f>
        <v>0</v>
      </c>
      <c r="AA62" s="319">
        <v>0</v>
      </c>
      <c r="AB62" s="85">
        <f>+AA62*AB55*C62</f>
        <v>0</v>
      </c>
      <c r="AC62" s="86">
        <f t="shared" si="16"/>
        <v>0</v>
      </c>
      <c r="AD62" s="87">
        <f t="shared" si="17"/>
        <v>0</v>
      </c>
      <c r="AE62" s="50"/>
      <c r="AF62" s="51"/>
      <c r="AG62" s="50"/>
      <c r="AH62" s="50"/>
      <c r="AK62" s="53"/>
    </row>
    <row r="63" spans="1:37" ht="14.25" customHeight="1">
      <c r="A63" s="218" t="s">
        <v>171</v>
      </c>
      <c r="B63" s="204" t="s">
        <v>172</v>
      </c>
      <c r="C63" s="318">
        <v>0</v>
      </c>
      <c r="D63" s="84" t="s">
        <v>173</v>
      </c>
      <c r="E63" s="319">
        <v>0</v>
      </c>
      <c r="F63" s="85"/>
      <c r="G63" s="319">
        <v>0</v>
      </c>
      <c r="H63" s="85"/>
      <c r="I63" s="319">
        <v>0</v>
      </c>
      <c r="J63" s="85"/>
      <c r="K63" s="319">
        <v>0</v>
      </c>
      <c r="L63" s="85"/>
      <c r="M63" s="319">
        <v>0</v>
      </c>
      <c r="N63" s="85"/>
      <c r="O63" s="319">
        <v>0</v>
      </c>
      <c r="P63" s="85"/>
      <c r="Q63" s="319">
        <v>0</v>
      </c>
      <c r="R63" s="85"/>
      <c r="S63" s="319">
        <v>0</v>
      </c>
      <c r="T63" s="85"/>
      <c r="U63" s="319">
        <v>0</v>
      </c>
      <c r="V63" s="85"/>
      <c r="W63" s="319">
        <v>0</v>
      </c>
      <c r="X63" s="85"/>
      <c r="Y63" s="319">
        <v>0</v>
      </c>
      <c r="Z63" s="85"/>
      <c r="AA63" s="319">
        <v>0</v>
      </c>
      <c r="AB63" s="85"/>
      <c r="AC63" s="86">
        <f>+E63+G63+I63+K63+M63+O63+Q63+S63+U63+W63+Y63+AA63</f>
        <v>0</v>
      </c>
      <c r="AD63" s="87">
        <f>F63+H63+J63+L63+N63+P63+R63+T63+V63+X63+Z63+AB63</f>
        <v>0</v>
      </c>
      <c r="AE63" s="50"/>
      <c r="AF63" s="51"/>
      <c r="AG63" s="50"/>
      <c r="AH63" s="50"/>
      <c r="AK63" s="53"/>
    </row>
    <row r="64" spans="1:37" ht="14.25" customHeight="1">
      <c r="A64" s="47"/>
      <c r="B64" s="206" t="s">
        <v>172</v>
      </c>
      <c r="C64" s="323">
        <v>0</v>
      </c>
      <c r="D64" s="84" t="s">
        <v>29</v>
      </c>
      <c r="E64" s="324">
        <v>0</v>
      </c>
      <c r="F64" s="221">
        <f>E64*$C$64*E54</f>
        <v>0</v>
      </c>
      <c r="G64" s="324">
        <v>0</v>
      </c>
      <c r="H64" s="85">
        <f>G64*$C$64*G54</f>
        <v>0</v>
      </c>
      <c r="I64" s="324">
        <v>0</v>
      </c>
      <c r="J64" s="85">
        <f>I64*$C$64*I54</f>
        <v>0</v>
      </c>
      <c r="K64" s="324">
        <v>0</v>
      </c>
      <c r="L64" s="85">
        <f>K64*$C$64*K54</f>
        <v>0</v>
      </c>
      <c r="M64" s="324">
        <v>0</v>
      </c>
      <c r="N64" s="85">
        <f>M64*$C$64*M54</f>
        <v>0</v>
      </c>
      <c r="O64" s="324">
        <v>0</v>
      </c>
      <c r="P64" s="85">
        <f>O64*$C$64*O54</f>
        <v>0</v>
      </c>
      <c r="Q64" s="324">
        <v>0</v>
      </c>
      <c r="R64" s="85">
        <f>Q64*$C$64*Q54</f>
        <v>0</v>
      </c>
      <c r="S64" s="324">
        <v>0</v>
      </c>
      <c r="T64" s="85">
        <f>S64*$C$64*S54</f>
        <v>0</v>
      </c>
      <c r="U64" s="324">
        <v>0</v>
      </c>
      <c r="V64" s="85">
        <f>U64*$C$64*U54</f>
        <v>0</v>
      </c>
      <c r="W64" s="324">
        <v>0</v>
      </c>
      <c r="X64" s="85">
        <f>W64*$C$64*W54</f>
        <v>0</v>
      </c>
      <c r="Y64" s="324">
        <v>0</v>
      </c>
      <c r="Z64" s="85">
        <f>Y64*$C$64*Y54</f>
        <v>0</v>
      </c>
      <c r="AA64" s="324">
        <v>0</v>
      </c>
      <c r="AB64" s="85">
        <f>AA64*$C$64*AA54</f>
        <v>0</v>
      </c>
      <c r="AC64" s="222">
        <f t="shared" si="16"/>
        <v>0</v>
      </c>
      <c r="AD64" s="99">
        <f t="shared" si="17"/>
        <v>0</v>
      </c>
      <c r="AE64" s="50"/>
      <c r="AF64" s="51"/>
      <c r="AG64" s="50"/>
      <c r="AH64" s="50"/>
      <c r="AK64" s="53"/>
    </row>
    <row r="65" spans="1:37" ht="14.25" customHeight="1">
      <c r="A65" s="47"/>
      <c r="B65" s="50"/>
      <c r="C65" s="50"/>
      <c r="D65" s="101" t="s">
        <v>30</v>
      </c>
      <c r="E65" s="102"/>
      <c r="F65" s="103">
        <f>SUM(F56:F64)</f>
        <v>0</v>
      </c>
      <c r="G65" s="104"/>
      <c r="H65" s="105">
        <f>SUM(H56:H64)</f>
        <v>0</v>
      </c>
      <c r="I65" s="104"/>
      <c r="J65" s="105">
        <f>SUM(J56:J64)</f>
        <v>0</v>
      </c>
      <c r="K65" s="104"/>
      <c r="L65" s="105">
        <f>SUM(L56:L64)</f>
        <v>0</v>
      </c>
      <c r="M65" s="104"/>
      <c r="N65" s="105">
        <f>SUM(N56:N64)</f>
        <v>0</v>
      </c>
      <c r="O65" s="104"/>
      <c r="P65" s="105">
        <f>SUM(P56:P64)</f>
        <v>0</v>
      </c>
      <c r="Q65" s="104"/>
      <c r="R65" s="105">
        <f>SUM(R56:R64)</f>
        <v>0</v>
      </c>
      <c r="S65" s="104"/>
      <c r="T65" s="105">
        <f>SUM(T56:T64)</f>
        <v>0</v>
      </c>
      <c r="U65" s="104"/>
      <c r="V65" s="105">
        <f>SUM(V56:V64)</f>
        <v>0</v>
      </c>
      <c r="W65" s="104"/>
      <c r="X65" s="105">
        <f>SUM(X56:X64)</f>
        <v>0</v>
      </c>
      <c r="Y65" s="104"/>
      <c r="Z65" s="105">
        <f>SUM(Z56:Z64)</f>
        <v>0</v>
      </c>
      <c r="AA65" s="104"/>
      <c r="AB65" s="105">
        <f>SUM(AB56:AB64)</f>
        <v>0</v>
      </c>
      <c r="AC65" s="104"/>
      <c r="AD65" s="105">
        <f>SUM(AD56:AD64)</f>
        <v>0</v>
      </c>
      <c r="AE65" s="50"/>
      <c r="AF65" s="51"/>
      <c r="AG65" s="50"/>
      <c r="AH65" s="50"/>
      <c r="AK65" s="53"/>
    </row>
    <row r="66" spans="1:37" ht="14.25" customHeight="1">
      <c r="A66" s="47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  <c r="AG66" s="50"/>
      <c r="AH66" s="50"/>
      <c r="AK66" s="53"/>
    </row>
    <row r="67" spans="1:37" ht="14.25" customHeight="1">
      <c r="A67" s="47"/>
      <c r="B67" s="50"/>
      <c r="C67" s="49" t="s">
        <v>174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50"/>
      <c r="AH67" s="50"/>
      <c r="AK67" s="53"/>
    </row>
    <row r="68" spans="1:37" ht="14.25" customHeight="1">
      <c r="A68" s="47"/>
      <c r="B68" s="58"/>
      <c r="C68" s="111"/>
      <c r="D68" s="55"/>
      <c r="E68" s="50"/>
      <c r="F68" s="50"/>
      <c r="G68" s="56" t="s">
        <v>40</v>
      </c>
      <c r="H68" s="50"/>
      <c r="I68" s="50"/>
      <c r="J68" s="50"/>
      <c r="K68" s="50"/>
      <c r="L68" s="5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  <c r="AG68" s="50"/>
      <c r="AH68" s="50"/>
      <c r="AK68" s="53"/>
    </row>
    <row r="69" spans="1:37" ht="14.25" customHeight="1">
      <c r="A69" s="47"/>
      <c r="B69" s="58"/>
      <c r="C69" s="111"/>
      <c r="D69" s="55"/>
      <c r="E69" s="50"/>
      <c r="F69" s="50"/>
      <c r="G69" s="56"/>
      <c r="H69" s="50"/>
      <c r="I69" s="50"/>
      <c r="J69" s="50"/>
      <c r="K69" s="50"/>
      <c r="L69" s="57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50"/>
      <c r="AH69" s="50"/>
      <c r="AK69" s="53"/>
    </row>
    <row r="70" spans="1:37" ht="14.25" customHeight="1">
      <c r="A70" s="47"/>
      <c r="B70" s="157" t="s">
        <v>66</v>
      </c>
      <c r="C70" s="371" t="s">
        <v>83</v>
      </c>
      <c r="D70" s="372"/>
      <c r="E70" s="361" t="s">
        <v>12</v>
      </c>
      <c r="F70" s="362"/>
      <c r="G70" s="361" t="s">
        <v>13</v>
      </c>
      <c r="H70" s="362"/>
      <c r="I70" s="361" t="s">
        <v>14</v>
      </c>
      <c r="J70" s="362"/>
      <c r="K70" s="361" t="s">
        <v>15</v>
      </c>
      <c r="L70" s="362"/>
      <c r="M70" s="361" t="s">
        <v>4</v>
      </c>
      <c r="N70" s="362"/>
      <c r="O70" s="361" t="s">
        <v>5</v>
      </c>
      <c r="P70" s="362"/>
      <c r="Q70" s="361" t="s">
        <v>6</v>
      </c>
      <c r="R70" s="362"/>
      <c r="S70" s="361" t="s">
        <v>7</v>
      </c>
      <c r="T70" s="362"/>
      <c r="U70" s="361" t="s">
        <v>8</v>
      </c>
      <c r="V70" s="362"/>
      <c r="W70" s="361" t="s">
        <v>9</v>
      </c>
      <c r="X70" s="362"/>
      <c r="Y70" s="361" t="s">
        <v>10</v>
      </c>
      <c r="Z70" s="362"/>
      <c r="AA70" s="361" t="s">
        <v>11</v>
      </c>
      <c r="AB70" s="362"/>
      <c r="AC70" s="361" t="s">
        <v>33</v>
      </c>
      <c r="AD70" s="362"/>
      <c r="AE70" s="50"/>
      <c r="AF70" s="51"/>
      <c r="AG70" s="50"/>
      <c r="AH70" s="50"/>
      <c r="AK70" s="53"/>
    </row>
    <row r="71" spans="1:37" ht="14.25" customHeight="1">
      <c r="A71" s="47"/>
      <c r="B71" s="74"/>
      <c r="C71" s="74"/>
      <c r="D71" s="76"/>
      <c r="E71" s="113"/>
      <c r="F71" s="114"/>
      <c r="G71" s="115"/>
      <c r="H71" s="114"/>
      <c r="I71" s="115"/>
      <c r="J71" s="114"/>
      <c r="K71" s="115"/>
      <c r="L71" s="114"/>
      <c r="M71" s="115"/>
      <c r="N71" s="114"/>
      <c r="O71" s="115"/>
      <c r="P71" s="114"/>
      <c r="Q71" s="115"/>
      <c r="R71" s="114"/>
      <c r="S71" s="115"/>
      <c r="T71" s="114"/>
      <c r="U71" s="115"/>
      <c r="V71" s="114"/>
      <c r="W71" s="115"/>
      <c r="X71" s="114"/>
      <c r="Y71" s="115"/>
      <c r="Z71" s="114"/>
      <c r="AA71" s="115"/>
      <c r="AB71" s="114"/>
      <c r="AC71" s="81"/>
      <c r="AD71" s="80"/>
      <c r="AE71" s="50"/>
      <c r="AF71" s="51"/>
      <c r="AG71" s="50"/>
      <c r="AH71" s="50"/>
      <c r="AK71" s="53"/>
    </row>
    <row r="72" spans="1:37" ht="14.25" customHeight="1">
      <c r="A72" s="47"/>
      <c r="B72" s="204" t="s">
        <v>20</v>
      </c>
      <c r="C72" s="321">
        <v>60</v>
      </c>
      <c r="D72" s="117" t="s">
        <v>80</v>
      </c>
      <c r="E72" s="219">
        <f t="shared" ref="E72:G77" si="18">E57</f>
        <v>0</v>
      </c>
      <c r="F72" s="87">
        <f>$C$72*E72*E54</f>
        <v>0</v>
      </c>
      <c r="G72" s="219">
        <f t="shared" si="18"/>
        <v>0</v>
      </c>
      <c r="H72" s="87">
        <f>$C$72*G72*G54</f>
        <v>0</v>
      </c>
      <c r="I72" s="219">
        <f t="shared" ref="I72:I77" si="19">I57</f>
        <v>0</v>
      </c>
      <c r="J72" s="87">
        <f>$C$72*I72*I54</f>
        <v>0</v>
      </c>
      <c r="K72" s="219">
        <f t="shared" ref="K72:K77" si="20">K57</f>
        <v>0</v>
      </c>
      <c r="L72" s="87">
        <f>$C$72*K72*K54</f>
        <v>0</v>
      </c>
      <c r="M72" s="219">
        <f t="shared" ref="M72:M77" si="21">M57</f>
        <v>0</v>
      </c>
      <c r="N72" s="87">
        <f>$C$72*M72*M54</f>
        <v>0</v>
      </c>
      <c r="O72" s="219">
        <f t="shared" ref="O72:O77" si="22">O57</f>
        <v>0</v>
      </c>
      <c r="P72" s="87">
        <f>$C$72*O72*O54</f>
        <v>0</v>
      </c>
      <c r="Q72" s="219">
        <f t="shared" ref="Q72:Q77" si="23">Q57</f>
        <v>0</v>
      </c>
      <c r="R72" s="87">
        <f>$C$72*Q72*Q54</f>
        <v>0</v>
      </c>
      <c r="S72" s="219">
        <f t="shared" ref="S72:S77" si="24">S57</f>
        <v>0</v>
      </c>
      <c r="T72" s="87">
        <f>$C$72*S72*S54</f>
        <v>0</v>
      </c>
      <c r="U72" s="219">
        <f t="shared" ref="U72:U77" si="25">U57</f>
        <v>0</v>
      </c>
      <c r="V72" s="87">
        <f>$C$72*U72*U54</f>
        <v>0</v>
      </c>
      <c r="W72" s="219">
        <f t="shared" ref="W72:W77" si="26">W57</f>
        <v>0</v>
      </c>
      <c r="X72" s="87">
        <f>$C$72*W72*W54</f>
        <v>0</v>
      </c>
      <c r="Y72" s="219">
        <f t="shared" ref="Y72:Y77" si="27">Y57</f>
        <v>0</v>
      </c>
      <c r="Z72" s="87">
        <f>$C$72*Y72*Y54</f>
        <v>0</v>
      </c>
      <c r="AA72" s="219">
        <f t="shared" ref="AA72:AA77" si="28">AA57</f>
        <v>0</v>
      </c>
      <c r="AB72" s="87">
        <f>$C$72*AA72*AA54</f>
        <v>0</v>
      </c>
      <c r="AC72" s="86">
        <f t="shared" ref="AC72:AC81" si="29">+E72+G72+I72+K72+M72+O72+Q72+S72+U72+W72+Y72+AA72</f>
        <v>0</v>
      </c>
      <c r="AD72" s="87">
        <f t="shared" ref="AD72:AD81" si="30">F72+H72+J72+L72+N72+P72+R72+T72+V72+X72+Z72+AB72</f>
        <v>0</v>
      </c>
      <c r="AE72" s="50"/>
      <c r="AF72" s="51"/>
      <c r="AG72" s="50"/>
      <c r="AH72" s="50"/>
      <c r="AK72" s="53"/>
    </row>
    <row r="73" spans="1:37" ht="14.25" customHeight="1">
      <c r="A73" s="47"/>
      <c r="B73" s="204" t="s">
        <v>20</v>
      </c>
      <c r="C73" s="321">
        <v>40</v>
      </c>
      <c r="D73" s="117" t="s">
        <v>156</v>
      </c>
      <c r="E73" s="219">
        <f t="shared" si="18"/>
        <v>0</v>
      </c>
      <c r="F73" s="87">
        <f>$C$73*E73*E54</f>
        <v>0</v>
      </c>
      <c r="G73" s="219">
        <f t="shared" si="18"/>
        <v>0</v>
      </c>
      <c r="H73" s="87">
        <f>$C$73*G73*G54</f>
        <v>0</v>
      </c>
      <c r="I73" s="219">
        <f t="shared" si="19"/>
        <v>0</v>
      </c>
      <c r="J73" s="87">
        <f>$C$73*I73*I54</f>
        <v>0</v>
      </c>
      <c r="K73" s="219">
        <f t="shared" si="20"/>
        <v>0</v>
      </c>
      <c r="L73" s="87">
        <f>$C$73*K73*K54</f>
        <v>0</v>
      </c>
      <c r="M73" s="219">
        <f t="shared" si="21"/>
        <v>0</v>
      </c>
      <c r="N73" s="87">
        <f>$C$73*M73*M54</f>
        <v>0</v>
      </c>
      <c r="O73" s="219">
        <f t="shared" si="22"/>
        <v>0</v>
      </c>
      <c r="P73" s="87">
        <f>$C$73*O73*O54</f>
        <v>0</v>
      </c>
      <c r="Q73" s="219">
        <f t="shared" si="23"/>
        <v>0</v>
      </c>
      <c r="R73" s="87">
        <f>$C$73*Q73*Q54</f>
        <v>0</v>
      </c>
      <c r="S73" s="219">
        <f t="shared" si="24"/>
        <v>0</v>
      </c>
      <c r="T73" s="87">
        <f>$C$73*S73*S54</f>
        <v>0</v>
      </c>
      <c r="U73" s="219">
        <f t="shared" si="25"/>
        <v>0</v>
      </c>
      <c r="V73" s="87">
        <f>$C$73*U73*U54</f>
        <v>0</v>
      </c>
      <c r="W73" s="219">
        <f t="shared" si="26"/>
        <v>0</v>
      </c>
      <c r="X73" s="87">
        <f>$C$73*W73*W54</f>
        <v>0</v>
      </c>
      <c r="Y73" s="219">
        <f t="shared" si="27"/>
        <v>0</v>
      </c>
      <c r="Z73" s="87">
        <f>$C$73*Y73*Y54</f>
        <v>0</v>
      </c>
      <c r="AA73" s="219">
        <f t="shared" si="28"/>
        <v>0</v>
      </c>
      <c r="AB73" s="87">
        <f>$C$73*AA73*AA54</f>
        <v>0</v>
      </c>
      <c r="AC73" s="86">
        <f t="shared" si="29"/>
        <v>0</v>
      </c>
      <c r="AD73" s="87">
        <f t="shared" si="30"/>
        <v>0</v>
      </c>
      <c r="AE73" s="50"/>
      <c r="AF73" s="51"/>
      <c r="AG73" s="50"/>
      <c r="AH73" s="50"/>
      <c r="AK73" s="53"/>
    </row>
    <row r="74" spans="1:37" ht="14.25" customHeight="1">
      <c r="A74" s="47"/>
      <c r="B74" s="204" t="s">
        <v>23</v>
      </c>
      <c r="C74" s="321">
        <v>15</v>
      </c>
      <c r="D74" s="117" t="s">
        <v>81</v>
      </c>
      <c r="E74" s="219">
        <f t="shared" si="18"/>
        <v>0</v>
      </c>
      <c r="F74" s="87">
        <f>$C$74*E74*E54</f>
        <v>0</v>
      </c>
      <c r="G74" s="219">
        <f t="shared" si="18"/>
        <v>0</v>
      </c>
      <c r="H74" s="87">
        <f>$C$74*G74*G54</f>
        <v>0</v>
      </c>
      <c r="I74" s="219">
        <f t="shared" si="19"/>
        <v>0</v>
      </c>
      <c r="J74" s="87">
        <f>$C$74*I74*I54</f>
        <v>0</v>
      </c>
      <c r="K74" s="219">
        <f t="shared" si="20"/>
        <v>0</v>
      </c>
      <c r="L74" s="87">
        <f>$C$74*K74*K54</f>
        <v>0</v>
      </c>
      <c r="M74" s="219">
        <f t="shared" si="21"/>
        <v>0</v>
      </c>
      <c r="N74" s="87">
        <f>$C$74*M74*M54</f>
        <v>0</v>
      </c>
      <c r="O74" s="219">
        <f t="shared" si="22"/>
        <v>0</v>
      </c>
      <c r="P74" s="87">
        <f>$C$74*O74*O54</f>
        <v>0</v>
      </c>
      <c r="Q74" s="219">
        <f t="shared" si="23"/>
        <v>0</v>
      </c>
      <c r="R74" s="87">
        <f>$C$74*Q74*Q54</f>
        <v>0</v>
      </c>
      <c r="S74" s="219">
        <f t="shared" si="24"/>
        <v>0</v>
      </c>
      <c r="T74" s="87">
        <f>$C$74*S74*S54</f>
        <v>0</v>
      </c>
      <c r="U74" s="219">
        <f t="shared" si="25"/>
        <v>0</v>
      </c>
      <c r="V74" s="87">
        <f>$C$74*U74*U54</f>
        <v>0</v>
      </c>
      <c r="W74" s="219">
        <f t="shared" si="26"/>
        <v>0</v>
      </c>
      <c r="X74" s="87">
        <f>$C$74*W74*W54</f>
        <v>0</v>
      </c>
      <c r="Y74" s="219">
        <f t="shared" si="27"/>
        <v>0</v>
      </c>
      <c r="Z74" s="87">
        <f>$C$74*Y74*Y54</f>
        <v>0</v>
      </c>
      <c r="AA74" s="219">
        <f t="shared" si="28"/>
        <v>0</v>
      </c>
      <c r="AB74" s="87">
        <f>$C$74*AA74*AA54</f>
        <v>0</v>
      </c>
      <c r="AC74" s="86">
        <f t="shared" si="29"/>
        <v>0</v>
      </c>
      <c r="AD74" s="87">
        <f t="shared" si="30"/>
        <v>0</v>
      </c>
      <c r="AE74" s="50"/>
      <c r="AF74" s="51"/>
      <c r="AG74" s="50"/>
      <c r="AH74" s="50"/>
      <c r="AK74" s="53"/>
    </row>
    <row r="75" spans="1:37" ht="14.25" customHeight="1">
      <c r="A75" s="47"/>
      <c r="B75" s="204" t="s">
        <v>175</v>
      </c>
      <c r="C75" s="321">
        <v>60</v>
      </c>
      <c r="D75" s="117" t="s">
        <v>82</v>
      </c>
      <c r="E75" s="219">
        <f t="shared" si="18"/>
        <v>0</v>
      </c>
      <c r="F75" s="87">
        <f>$C$75*E75</f>
        <v>0</v>
      </c>
      <c r="G75" s="219">
        <f t="shared" si="18"/>
        <v>0</v>
      </c>
      <c r="H75" s="87">
        <f>$C$75*G75</f>
        <v>0</v>
      </c>
      <c r="I75" s="219">
        <f t="shared" si="19"/>
        <v>0</v>
      </c>
      <c r="J75" s="87">
        <f>$C$75*I75</f>
        <v>0</v>
      </c>
      <c r="K75" s="219">
        <f t="shared" si="20"/>
        <v>0</v>
      </c>
      <c r="L75" s="87">
        <f>$C$75*K75</f>
        <v>0</v>
      </c>
      <c r="M75" s="219">
        <f t="shared" si="21"/>
        <v>0</v>
      </c>
      <c r="N75" s="87">
        <f>$C$75*M75</f>
        <v>0</v>
      </c>
      <c r="O75" s="219">
        <f t="shared" si="22"/>
        <v>0</v>
      </c>
      <c r="P75" s="87">
        <f>$C$75*O75</f>
        <v>0</v>
      </c>
      <c r="Q75" s="219">
        <f t="shared" si="23"/>
        <v>0</v>
      </c>
      <c r="R75" s="87">
        <f>$C$75*Q75</f>
        <v>0</v>
      </c>
      <c r="S75" s="219">
        <f t="shared" si="24"/>
        <v>0</v>
      </c>
      <c r="T75" s="87">
        <f>$C$75*S75</f>
        <v>0</v>
      </c>
      <c r="U75" s="219">
        <f t="shared" si="25"/>
        <v>0</v>
      </c>
      <c r="V75" s="87">
        <f>$C$75*U75</f>
        <v>0</v>
      </c>
      <c r="W75" s="219">
        <f t="shared" si="26"/>
        <v>0</v>
      </c>
      <c r="X75" s="87">
        <f>$C$75*W75</f>
        <v>0</v>
      </c>
      <c r="Y75" s="219">
        <f t="shared" si="27"/>
        <v>0</v>
      </c>
      <c r="Z75" s="87">
        <f>$C$75*Y75</f>
        <v>0</v>
      </c>
      <c r="AA75" s="219">
        <f t="shared" si="28"/>
        <v>0</v>
      </c>
      <c r="AB75" s="87">
        <f>$C$75*AA75</f>
        <v>0</v>
      </c>
      <c r="AC75" s="86">
        <f t="shared" si="29"/>
        <v>0</v>
      </c>
      <c r="AD75" s="87">
        <f t="shared" si="30"/>
        <v>0</v>
      </c>
      <c r="AE75" s="50"/>
      <c r="AF75" s="51"/>
      <c r="AG75" s="50"/>
      <c r="AH75" s="50"/>
      <c r="AK75" s="53"/>
    </row>
    <row r="76" spans="1:37" ht="14.25" customHeight="1">
      <c r="A76" s="47"/>
      <c r="B76" s="204" t="s">
        <v>176</v>
      </c>
      <c r="C76" s="321">
        <v>180</v>
      </c>
      <c r="D76" s="117" t="s">
        <v>82</v>
      </c>
      <c r="E76" s="219">
        <f t="shared" si="18"/>
        <v>0</v>
      </c>
      <c r="F76" s="87">
        <f>E76*$C$76</f>
        <v>0</v>
      </c>
      <c r="G76" s="219">
        <f t="shared" si="18"/>
        <v>0</v>
      </c>
      <c r="H76" s="85">
        <f>G76*$C$76</f>
        <v>0</v>
      </c>
      <c r="I76" s="219">
        <f t="shared" si="19"/>
        <v>0</v>
      </c>
      <c r="J76" s="87">
        <f>I76*$C$76</f>
        <v>0</v>
      </c>
      <c r="K76" s="219">
        <f t="shared" si="20"/>
        <v>0</v>
      </c>
      <c r="L76" s="87">
        <f>K76*$C$76</f>
        <v>0</v>
      </c>
      <c r="M76" s="219">
        <f t="shared" si="21"/>
        <v>0</v>
      </c>
      <c r="N76" s="87">
        <f>M76*$C$76</f>
        <v>0</v>
      </c>
      <c r="O76" s="219">
        <f t="shared" si="22"/>
        <v>0</v>
      </c>
      <c r="P76" s="87">
        <f>O76*$C$76</f>
        <v>0</v>
      </c>
      <c r="Q76" s="219">
        <f t="shared" si="23"/>
        <v>0</v>
      </c>
      <c r="R76" s="87">
        <f>Q76*$C$76</f>
        <v>0</v>
      </c>
      <c r="S76" s="219">
        <f t="shared" si="24"/>
        <v>0</v>
      </c>
      <c r="T76" s="87">
        <f>S76*$C$76</f>
        <v>0</v>
      </c>
      <c r="U76" s="219">
        <f t="shared" si="25"/>
        <v>0</v>
      </c>
      <c r="V76" s="87">
        <f>U76*$C$76</f>
        <v>0</v>
      </c>
      <c r="W76" s="219">
        <f t="shared" si="26"/>
        <v>0</v>
      </c>
      <c r="X76" s="87">
        <f>W76*$C$76</f>
        <v>0</v>
      </c>
      <c r="Y76" s="219">
        <f t="shared" si="27"/>
        <v>0</v>
      </c>
      <c r="Z76" s="87">
        <f>Y76*$C$76</f>
        <v>0</v>
      </c>
      <c r="AA76" s="219">
        <f t="shared" si="28"/>
        <v>0</v>
      </c>
      <c r="AB76" s="87">
        <f>AA76*$C$76</f>
        <v>0</v>
      </c>
      <c r="AC76" s="86">
        <f t="shared" si="29"/>
        <v>0</v>
      </c>
      <c r="AD76" s="87">
        <f t="shared" si="30"/>
        <v>0</v>
      </c>
      <c r="AE76" s="50"/>
      <c r="AF76" s="51"/>
      <c r="AG76" s="50"/>
      <c r="AH76" s="50"/>
      <c r="AK76" s="53"/>
    </row>
    <row r="77" spans="1:37" ht="14.25" customHeight="1">
      <c r="A77" s="51"/>
      <c r="B77" s="204" t="s">
        <v>161</v>
      </c>
      <c r="C77" s="321">
        <v>15</v>
      </c>
      <c r="D77" s="117" t="s">
        <v>177</v>
      </c>
      <c r="E77" s="219">
        <f t="shared" si="18"/>
        <v>0</v>
      </c>
      <c r="F77" s="87">
        <f>$C$77*E77*E54</f>
        <v>0</v>
      </c>
      <c r="G77" s="219">
        <f t="shared" si="18"/>
        <v>0</v>
      </c>
      <c r="H77" s="87">
        <f>$C$77*G77*G54</f>
        <v>0</v>
      </c>
      <c r="I77" s="219">
        <f t="shared" si="19"/>
        <v>0</v>
      </c>
      <c r="J77" s="87">
        <f>$C$77*I77*I54</f>
        <v>0</v>
      </c>
      <c r="K77" s="219">
        <f t="shared" si="20"/>
        <v>0</v>
      </c>
      <c r="L77" s="87">
        <f>$C$77*K77*K54</f>
        <v>0</v>
      </c>
      <c r="M77" s="219">
        <f t="shared" si="21"/>
        <v>0</v>
      </c>
      <c r="N77" s="87">
        <f>$C$77*M77*M54</f>
        <v>0</v>
      </c>
      <c r="O77" s="219">
        <f t="shared" si="22"/>
        <v>0</v>
      </c>
      <c r="P77" s="87">
        <f>$C$77*O77*O54</f>
        <v>0</v>
      </c>
      <c r="Q77" s="219">
        <f t="shared" si="23"/>
        <v>0</v>
      </c>
      <c r="R77" s="87">
        <f>$C$77*Q77*Q54</f>
        <v>0</v>
      </c>
      <c r="S77" s="219">
        <f t="shared" si="24"/>
        <v>0</v>
      </c>
      <c r="T77" s="87">
        <f>$C$77*S77*S54</f>
        <v>0</v>
      </c>
      <c r="U77" s="219">
        <f t="shared" si="25"/>
        <v>0</v>
      </c>
      <c r="V77" s="87">
        <f>$C$77*U77*U54</f>
        <v>0</v>
      </c>
      <c r="W77" s="219">
        <f t="shared" si="26"/>
        <v>0</v>
      </c>
      <c r="X77" s="87">
        <f>$C$77*W77*W54</f>
        <v>0</v>
      </c>
      <c r="Y77" s="219">
        <f t="shared" si="27"/>
        <v>0</v>
      </c>
      <c r="Z77" s="85">
        <f>$C$77*Y77*Y54</f>
        <v>0</v>
      </c>
      <c r="AA77" s="219">
        <f t="shared" si="28"/>
        <v>0</v>
      </c>
      <c r="AB77" s="87">
        <f>$C$77*AA77*AA54</f>
        <v>0</v>
      </c>
      <c r="AC77" s="86">
        <f t="shared" si="29"/>
        <v>0</v>
      </c>
      <c r="AD77" s="87">
        <f t="shared" si="30"/>
        <v>0</v>
      </c>
      <c r="AE77" s="50"/>
      <c r="AF77" s="51"/>
      <c r="AG77" s="50"/>
      <c r="AH77" s="50"/>
      <c r="AK77" s="53"/>
    </row>
    <row r="78" spans="1:37" ht="14.25" customHeight="1">
      <c r="A78" s="51"/>
      <c r="B78" s="204" t="s">
        <v>172</v>
      </c>
      <c r="C78" s="321">
        <v>0</v>
      </c>
      <c r="D78" s="117" t="s">
        <v>177</v>
      </c>
      <c r="E78" s="219">
        <f>+E64</f>
        <v>0</v>
      </c>
      <c r="F78" s="87">
        <f>$C$78*E78*E54</f>
        <v>0</v>
      </c>
      <c r="G78" s="219">
        <f>+G64</f>
        <v>0</v>
      </c>
      <c r="H78" s="87">
        <f>$C$78*G78*G54</f>
        <v>0</v>
      </c>
      <c r="I78" s="219">
        <f>+I64</f>
        <v>0</v>
      </c>
      <c r="J78" s="87">
        <f>$C$78*I78*I54</f>
        <v>0</v>
      </c>
      <c r="K78" s="219">
        <f>+K64</f>
        <v>0</v>
      </c>
      <c r="L78" s="87">
        <f>$C$78*K78*K54</f>
        <v>0</v>
      </c>
      <c r="M78" s="219">
        <f>+M64</f>
        <v>0</v>
      </c>
      <c r="N78" s="87">
        <f>$C$78*M78*M54</f>
        <v>0</v>
      </c>
      <c r="O78" s="219">
        <f>+O64</f>
        <v>0</v>
      </c>
      <c r="P78" s="87">
        <f>$C$78*O78*O54</f>
        <v>0</v>
      </c>
      <c r="Q78" s="219">
        <f>+Q64</f>
        <v>0</v>
      </c>
      <c r="R78" s="87">
        <f>$C$78*Q78*Q54</f>
        <v>0</v>
      </c>
      <c r="S78" s="219">
        <f>+S64</f>
        <v>0</v>
      </c>
      <c r="T78" s="87">
        <f>$C$78*S78*S54</f>
        <v>0</v>
      </c>
      <c r="U78" s="219">
        <f>+U64</f>
        <v>0</v>
      </c>
      <c r="V78" s="87">
        <f>$C$78*U78*U54</f>
        <v>0</v>
      </c>
      <c r="W78" s="219">
        <f>+W64</f>
        <v>0</v>
      </c>
      <c r="X78" s="87">
        <f>$C$78*W78*W54</f>
        <v>0</v>
      </c>
      <c r="Y78" s="219">
        <f>+Y64</f>
        <v>0</v>
      </c>
      <c r="Z78" s="87">
        <f>$C$78*Y78*Y54</f>
        <v>0</v>
      </c>
      <c r="AA78" s="219">
        <f>+AA64</f>
        <v>0</v>
      </c>
      <c r="AB78" s="87">
        <f>$C$78*AA78*AA54</f>
        <v>0</v>
      </c>
      <c r="AC78" s="86">
        <f t="shared" si="29"/>
        <v>0</v>
      </c>
      <c r="AD78" s="87">
        <f t="shared" si="30"/>
        <v>0</v>
      </c>
      <c r="AE78" s="50"/>
      <c r="AF78" s="50"/>
      <c r="AG78" s="50"/>
      <c r="AH78" s="50"/>
      <c r="AK78" s="53"/>
    </row>
    <row r="79" spans="1:37" ht="14.25" customHeight="1">
      <c r="A79" s="51"/>
      <c r="B79" s="204" t="s">
        <v>172</v>
      </c>
      <c r="C79" s="321">
        <v>0</v>
      </c>
      <c r="D79" s="223" t="s">
        <v>173</v>
      </c>
      <c r="E79" s="224">
        <f>+E63</f>
        <v>0</v>
      </c>
      <c r="F79" s="225"/>
      <c r="G79" s="224">
        <f>+G63</f>
        <v>0</v>
      </c>
      <c r="H79" s="225"/>
      <c r="I79" s="224">
        <f>+I63</f>
        <v>0</v>
      </c>
      <c r="J79" s="225"/>
      <c r="K79" s="224">
        <f>+K63</f>
        <v>0</v>
      </c>
      <c r="L79" s="225"/>
      <c r="M79" s="224">
        <f>+M63</f>
        <v>0</v>
      </c>
      <c r="N79" s="225"/>
      <c r="O79" s="224">
        <f>+O63</f>
        <v>0</v>
      </c>
      <c r="P79" s="225"/>
      <c r="Q79" s="224">
        <f>+Q63</f>
        <v>0</v>
      </c>
      <c r="R79" s="225"/>
      <c r="S79" s="224">
        <f>+S63</f>
        <v>0</v>
      </c>
      <c r="T79" s="225"/>
      <c r="U79" s="224">
        <f>+U63</f>
        <v>0</v>
      </c>
      <c r="V79" s="225"/>
      <c r="W79" s="224">
        <f>+W63</f>
        <v>0</v>
      </c>
      <c r="X79" s="225"/>
      <c r="Y79" s="224">
        <f>+Y63</f>
        <v>0</v>
      </c>
      <c r="Z79" s="225"/>
      <c r="AA79" s="224">
        <f>+AA63</f>
        <v>0</v>
      </c>
      <c r="AB79" s="225"/>
      <c r="AC79" s="226">
        <f t="shared" si="29"/>
        <v>0</v>
      </c>
      <c r="AD79" s="87">
        <f t="shared" si="30"/>
        <v>0</v>
      </c>
      <c r="AE79" s="50"/>
      <c r="AF79" s="50"/>
      <c r="AG79" s="50"/>
      <c r="AH79" s="50"/>
    </row>
    <row r="80" spans="1:37" ht="14.25" customHeight="1">
      <c r="A80" s="51"/>
      <c r="B80" s="204" t="s">
        <v>178</v>
      </c>
      <c r="C80" s="322">
        <v>0</v>
      </c>
      <c r="D80" s="223" t="s">
        <v>82</v>
      </c>
      <c r="E80" s="227">
        <v>0</v>
      </c>
      <c r="F80" s="225">
        <f>E80*C80</f>
        <v>0</v>
      </c>
      <c r="G80" s="227">
        <v>0</v>
      </c>
      <c r="H80" s="225">
        <f>G80*$C$80</f>
        <v>0</v>
      </c>
      <c r="I80" s="227">
        <v>0</v>
      </c>
      <c r="J80" s="85">
        <f>I80*$C$80</f>
        <v>0</v>
      </c>
      <c r="K80" s="64">
        <v>0</v>
      </c>
      <c r="L80" s="85">
        <f>K80*$C$80</f>
        <v>0</v>
      </c>
      <c r="M80" s="227">
        <v>0</v>
      </c>
      <c r="N80" s="225">
        <f>M80*$C$80</f>
        <v>0</v>
      </c>
      <c r="O80" s="227">
        <v>0</v>
      </c>
      <c r="P80" s="225">
        <f>O80*$C$80</f>
        <v>0</v>
      </c>
      <c r="Q80" s="227">
        <v>0</v>
      </c>
      <c r="R80" s="225">
        <f>Q80*$C$80</f>
        <v>0</v>
      </c>
      <c r="S80" s="224">
        <v>0</v>
      </c>
      <c r="T80" s="225">
        <f>S80*$C$80</f>
        <v>0</v>
      </c>
      <c r="U80" s="227">
        <v>0</v>
      </c>
      <c r="V80" s="225">
        <f>U80*$C$80</f>
        <v>0</v>
      </c>
      <c r="W80" s="227">
        <v>0</v>
      </c>
      <c r="X80" s="225">
        <f>W80*$C$80</f>
        <v>0</v>
      </c>
      <c r="Y80" s="227">
        <v>0</v>
      </c>
      <c r="Z80" s="225">
        <f>Y80*$C$80</f>
        <v>0</v>
      </c>
      <c r="AA80" s="227">
        <v>0</v>
      </c>
      <c r="AB80" s="225">
        <f>AA80*$C$80</f>
        <v>0</v>
      </c>
      <c r="AC80" s="226">
        <f t="shared" si="29"/>
        <v>0</v>
      </c>
      <c r="AD80" s="85">
        <f t="shared" si="30"/>
        <v>0</v>
      </c>
      <c r="AE80" s="50"/>
      <c r="AF80" s="50"/>
      <c r="AG80" s="50"/>
      <c r="AH80" s="50"/>
    </row>
    <row r="81" spans="1:34" ht="14.25" customHeight="1">
      <c r="A81" s="51"/>
      <c r="B81" s="204" t="s">
        <v>179</v>
      </c>
      <c r="C81" s="322">
        <v>0</v>
      </c>
      <c r="D81" s="117" t="s">
        <v>82</v>
      </c>
      <c r="E81" s="120">
        <v>0</v>
      </c>
      <c r="F81" s="228">
        <f>E81*$C$81</f>
        <v>0</v>
      </c>
      <c r="G81" s="120">
        <v>0</v>
      </c>
      <c r="H81" s="228">
        <f>G81*$C$81</f>
        <v>0</v>
      </c>
      <c r="I81" s="120">
        <v>0</v>
      </c>
      <c r="J81" s="228">
        <f>I81*$C$81</f>
        <v>0</v>
      </c>
      <c r="K81" s="120">
        <v>0</v>
      </c>
      <c r="L81" s="228">
        <f>K81*$C$81</f>
        <v>0</v>
      </c>
      <c r="M81" s="120">
        <v>0</v>
      </c>
      <c r="N81" s="228">
        <f>M81*$C$81</f>
        <v>0</v>
      </c>
      <c r="O81" s="120">
        <v>0</v>
      </c>
      <c r="P81" s="228">
        <f>O81*$C$81</f>
        <v>0</v>
      </c>
      <c r="Q81" s="120">
        <v>0</v>
      </c>
      <c r="R81" s="228">
        <f>Q81*$C$81</f>
        <v>0</v>
      </c>
      <c r="S81" s="120">
        <v>0</v>
      </c>
      <c r="T81" s="228">
        <f>S81*$C$81</f>
        <v>0</v>
      </c>
      <c r="U81" s="120">
        <v>0</v>
      </c>
      <c r="V81" s="228">
        <f>U81*$C$81</f>
        <v>0</v>
      </c>
      <c r="W81" s="120">
        <v>0</v>
      </c>
      <c r="X81" s="228">
        <f>W81*$C$81</f>
        <v>0</v>
      </c>
      <c r="Y81" s="120">
        <v>0</v>
      </c>
      <c r="Z81" s="228">
        <f>Y81*$C$81</f>
        <v>0</v>
      </c>
      <c r="AA81" s="120">
        <v>0</v>
      </c>
      <c r="AB81" s="229">
        <f>AA81*$C$81</f>
        <v>0</v>
      </c>
      <c r="AC81" s="230">
        <f t="shared" si="29"/>
        <v>0</v>
      </c>
      <c r="AD81" s="221">
        <f t="shared" si="30"/>
        <v>0</v>
      </c>
      <c r="AE81" s="50"/>
      <c r="AF81" s="50"/>
      <c r="AG81" s="50"/>
      <c r="AH81" s="50"/>
    </row>
    <row r="82" spans="1:34" ht="14.25" customHeight="1">
      <c r="A82" s="211"/>
      <c r="B82" s="121" t="s">
        <v>84</v>
      </c>
      <c r="C82" s="366">
        <v>0.12</v>
      </c>
      <c r="D82" s="367"/>
      <c r="E82" s="122"/>
      <c r="F82" s="123">
        <f>SUM(F72:F81)*$C$42</f>
        <v>0</v>
      </c>
      <c r="G82" s="122"/>
      <c r="H82" s="123">
        <f>SUM(H72:H81)*$C$42</f>
        <v>0</v>
      </c>
      <c r="I82" s="122"/>
      <c r="J82" s="123">
        <f>SUM(J72:J81)*$C$42</f>
        <v>0</v>
      </c>
      <c r="K82" s="122"/>
      <c r="L82" s="123">
        <f>SUM(L72:L81)*$C$42</f>
        <v>0</v>
      </c>
      <c r="M82" s="122"/>
      <c r="N82" s="123">
        <f>SUM(N72:N81)*$C$42</f>
        <v>0</v>
      </c>
      <c r="O82" s="122"/>
      <c r="P82" s="123">
        <f>SUM(P72:P81)*$C$42</f>
        <v>0</v>
      </c>
      <c r="Q82" s="122"/>
      <c r="R82" s="123">
        <f>SUM(R72:R81)*$C$42</f>
        <v>0</v>
      </c>
      <c r="S82" s="122"/>
      <c r="T82" s="123">
        <f>SUM(T72:T81)*$C$42</f>
        <v>0</v>
      </c>
      <c r="U82" s="122"/>
      <c r="V82" s="123">
        <f>SUM(V72:V81)*$C$42</f>
        <v>0</v>
      </c>
      <c r="W82" s="122"/>
      <c r="X82" s="123">
        <f>SUM(X72:X81)*$C$42</f>
        <v>0</v>
      </c>
      <c r="Y82" s="122"/>
      <c r="Z82" s="123">
        <f>SUM(Z72:Z81)*$C$42</f>
        <v>0</v>
      </c>
      <c r="AA82" s="122"/>
      <c r="AB82" s="123">
        <f>SUM(AB72:AB81)*$C$42</f>
        <v>0</v>
      </c>
      <c r="AC82" s="124"/>
      <c r="AD82" s="123">
        <f>F82+H82+J82+L82+N82+P82+R82+T82+V82+X82+Z82+AB82</f>
        <v>0</v>
      </c>
    </row>
    <row r="83" spans="1:34" ht="14.25" customHeight="1">
      <c r="A83" s="47"/>
      <c r="B83" s="51"/>
      <c r="C83" s="364" t="s">
        <v>30</v>
      </c>
      <c r="D83" s="365"/>
      <c r="E83" s="125"/>
      <c r="F83" s="126">
        <f>SUM(F71:F82)</f>
        <v>0</v>
      </c>
      <c r="G83" s="125"/>
      <c r="H83" s="126">
        <f>SUM(H71:H82)</f>
        <v>0</v>
      </c>
      <c r="I83" s="125"/>
      <c r="J83" s="126">
        <f>SUM(J71:J82)</f>
        <v>0</v>
      </c>
      <c r="K83" s="125"/>
      <c r="L83" s="126">
        <f>SUM(L71:L82)</f>
        <v>0</v>
      </c>
      <c r="M83" s="125"/>
      <c r="N83" s="126">
        <f>SUM(N71:N82)</f>
        <v>0</v>
      </c>
      <c r="O83" s="125"/>
      <c r="P83" s="126">
        <f>SUM(P71:P82)</f>
        <v>0</v>
      </c>
      <c r="Q83" s="125"/>
      <c r="R83" s="126">
        <f>SUM(R71:R82)</f>
        <v>0</v>
      </c>
      <c r="S83" s="125"/>
      <c r="T83" s="126">
        <f>SUM(T71:T82)</f>
        <v>0</v>
      </c>
      <c r="U83" s="125"/>
      <c r="V83" s="126">
        <f>SUM(V71:V82)</f>
        <v>0</v>
      </c>
      <c r="W83" s="125"/>
      <c r="X83" s="126">
        <f>SUM(X71:X82)</f>
        <v>0</v>
      </c>
      <c r="Y83" s="125"/>
      <c r="Z83" s="126">
        <f>SUM(Z71:Z82)</f>
        <v>0</v>
      </c>
      <c r="AA83" s="125"/>
      <c r="AB83" s="126">
        <f>SUM(AB71:AB82)</f>
        <v>0</v>
      </c>
      <c r="AC83" s="127"/>
      <c r="AD83" s="126">
        <f>SUM(AD71:AD82)</f>
        <v>0</v>
      </c>
      <c r="AE83" s="50"/>
      <c r="AF83" s="51"/>
      <c r="AG83" s="211"/>
      <c r="AH83" s="211"/>
    </row>
    <row r="84" spans="1:34" ht="14.25" customHeight="1">
      <c r="A84" s="47"/>
      <c r="B84" s="50"/>
      <c r="C84" s="49"/>
      <c r="D84" s="55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  <c r="AG84" s="211"/>
      <c r="AH84" s="211"/>
    </row>
    <row r="85" spans="1:34" ht="14.25" customHeight="1">
      <c r="A85" s="59"/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  <c r="AG85" s="211"/>
      <c r="AH85" s="211"/>
    </row>
    <row r="86" spans="1:34" ht="14.25" customHeight="1">
      <c r="A86" s="231"/>
      <c r="AE86" s="50"/>
      <c r="AF86" s="51"/>
      <c r="AG86" s="211"/>
      <c r="AH86" s="211"/>
    </row>
  </sheetData>
  <mergeCells count="74">
    <mergeCell ref="Y7:AB7"/>
    <mergeCell ref="E8:F8"/>
    <mergeCell ref="G8:H8"/>
    <mergeCell ref="I8:J8"/>
    <mergeCell ref="K8:L8"/>
    <mergeCell ref="M8:N8"/>
    <mergeCell ref="O8:P8"/>
    <mergeCell ref="Y8:Z8"/>
    <mergeCell ref="E7:H7"/>
    <mergeCell ref="I7:L7"/>
    <mergeCell ref="M7:P7"/>
    <mergeCell ref="Q7:T7"/>
    <mergeCell ref="U7:X7"/>
    <mergeCell ref="Q8:R8"/>
    <mergeCell ref="S8:T8"/>
    <mergeCell ref="U8:V8"/>
    <mergeCell ref="S33:T33"/>
    <mergeCell ref="U33:V33"/>
    <mergeCell ref="AC9:AD9"/>
    <mergeCell ref="AC10:AD10"/>
    <mergeCell ref="AC11:AD11"/>
    <mergeCell ref="AC33:AD33"/>
    <mergeCell ref="AA33:AB33"/>
    <mergeCell ref="AA8:AB8"/>
    <mergeCell ref="W8:X8"/>
    <mergeCell ref="C42:D42"/>
    <mergeCell ref="C33:D33"/>
    <mergeCell ref="E33:F33"/>
    <mergeCell ref="G33:H33"/>
    <mergeCell ref="I33:J33"/>
    <mergeCell ref="K33:L33"/>
    <mergeCell ref="M33:N33"/>
    <mergeCell ref="O33:P33"/>
    <mergeCell ref="W33:X33"/>
    <mergeCell ref="Y33:Z33"/>
    <mergeCell ref="Q33:R33"/>
    <mergeCell ref="C43:D43"/>
    <mergeCell ref="E52:H52"/>
    <mergeCell ref="I52:L52"/>
    <mergeCell ref="M52:P52"/>
    <mergeCell ref="Q52:T52"/>
    <mergeCell ref="E53:F53"/>
    <mergeCell ref="G53:H53"/>
    <mergeCell ref="I53:J53"/>
    <mergeCell ref="K53:L53"/>
    <mergeCell ref="M53:N53"/>
    <mergeCell ref="M70:N70"/>
    <mergeCell ref="O70:P70"/>
    <mergeCell ref="Q70:R70"/>
    <mergeCell ref="U52:X52"/>
    <mergeCell ref="Y52:AB52"/>
    <mergeCell ref="AA53:AB53"/>
    <mergeCell ref="O53:P53"/>
    <mergeCell ref="S53:T53"/>
    <mergeCell ref="U53:V53"/>
    <mergeCell ref="W53:X53"/>
    <mergeCell ref="Y53:Z53"/>
    <mergeCell ref="Q53:R53"/>
    <mergeCell ref="C83:D83"/>
    <mergeCell ref="AA70:AB70"/>
    <mergeCell ref="AC54:AD54"/>
    <mergeCell ref="AC55:AD55"/>
    <mergeCell ref="AC56:AD56"/>
    <mergeCell ref="AC70:AD70"/>
    <mergeCell ref="C82:D82"/>
    <mergeCell ref="C70:D70"/>
    <mergeCell ref="E70:F70"/>
    <mergeCell ref="G70:H70"/>
    <mergeCell ref="S70:T70"/>
    <mergeCell ref="U70:V70"/>
    <mergeCell ref="W70:X70"/>
    <mergeCell ref="Y70:Z70"/>
    <mergeCell ref="I70:J70"/>
    <mergeCell ref="K70:L7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K86"/>
  <sheetViews>
    <sheetView topLeftCell="A49" workbookViewId="0">
      <selection activeCell="F63" sqref="F63"/>
    </sheetView>
  </sheetViews>
  <sheetFormatPr defaultColWidth="10.25" defaultRowHeight="19.7" customHeight="1"/>
  <cols>
    <col min="1" max="1" width="6.625" style="52" customWidth="1"/>
    <col min="2" max="2" width="30.125" style="52" bestFit="1" customWidth="1"/>
    <col min="3" max="3" width="16.875" style="52" customWidth="1"/>
    <col min="4" max="4" width="20.125" style="52" bestFit="1" customWidth="1"/>
    <col min="5" max="5" width="4.25" style="52" customWidth="1"/>
    <col min="6" max="6" width="10.75" style="52" customWidth="1"/>
    <col min="7" max="7" width="4.25" style="52" customWidth="1"/>
    <col min="8" max="8" width="9.5" style="52" bestFit="1" customWidth="1"/>
    <col min="9" max="9" width="4.25" style="52" customWidth="1"/>
    <col min="10" max="10" width="9.5" style="52" customWidth="1"/>
    <col min="11" max="11" width="4.25" style="52" customWidth="1"/>
    <col min="12" max="12" width="9.75" style="52" bestFit="1" customWidth="1"/>
    <col min="13" max="13" width="4.25" style="52" customWidth="1"/>
    <col min="14" max="14" width="9.25" style="52" customWidth="1"/>
    <col min="15" max="15" width="4.25" style="52" customWidth="1"/>
    <col min="16" max="16" width="9.75" style="52" bestFit="1" customWidth="1"/>
    <col min="17" max="17" width="4.25" style="52" customWidth="1"/>
    <col min="18" max="18" width="9.875" style="52" customWidth="1"/>
    <col min="19" max="19" width="4.25" style="52" customWidth="1"/>
    <col min="20" max="20" width="9.75" style="52" bestFit="1" customWidth="1"/>
    <col min="21" max="21" width="4.25" style="52" customWidth="1"/>
    <col min="22" max="22" width="9.75" style="52" bestFit="1" customWidth="1"/>
    <col min="23" max="23" width="4.25" style="52" customWidth="1"/>
    <col min="24" max="24" width="9.75" style="52" bestFit="1" customWidth="1"/>
    <col min="25" max="25" width="4.25" style="52" customWidth="1"/>
    <col min="26" max="26" width="9.5" style="52" bestFit="1" customWidth="1"/>
    <col min="27" max="27" width="4.25" style="52" customWidth="1"/>
    <col min="28" max="28" width="9.75" style="52" bestFit="1" customWidth="1"/>
    <col min="29" max="29" width="4.25" style="52" customWidth="1"/>
    <col min="30" max="30" width="10.625" style="52" bestFit="1" customWidth="1"/>
    <col min="31" max="31" width="2.25" style="52" customWidth="1"/>
    <col min="32" max="32" width="11.25" style="52" customWidth="1"/>
    <col min="33" max="37" width="8.75" style="52" customWidth="1"/>
    <col min="38" max="16384" width="10.25" style="52"/>
  </cols>
  <sheetData>
    <row r="1" spans="1:37" ht="14.2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/>
      <c r="AG1" s="50"/>
      <c r="AH1" s="50"/>
      <c r="AK1" s="53"/>
    </row>
    <row r="2" spans="1:37" ht="14.25" customHeight="1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7" ht="14.25" customHeight="1">
      <c r="A3" s="47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7" ht="14.25" customHeight="1">
      <c r="A4" s="47"/>
      <c r="B4" s="197"/>
      <c r="C4" s="49"/>
      <c r="D4" s="55"/>
      <c r="E4" s="50"/>
      <c r="F4" s="50"/>
      <c r="G4" s="56"/>
      <c r="H4" s="50"/>
      <c r="I4" s="50"/>
      <c r="J4" s="50"/>
      <c r="K4" s="50"/>
      <c r="L4" s="5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</row>
    <row r="5" spans="1:37" ht="14.25" customHeight="1">
      <c r="A5" s="47"/>
      <c r="B5" s="58"/>
      <c r="C5" s="49"/>
      <c r="D5" s="55"/>
      <c r="E5" s="50"/>
      <c r="F5" s="50"/>
      <c r="G5" s="56" t="s">
        <v>0</v>
      </c>
      <c r="H5" s="50"/>
      <c r="I5" s="50"/>
      <c r="J5" s="50"/>
      <c r="K5" s="50"/>
      <c r="L5" s="57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7" ht="14.25" customHeight="1">
      <c r="A6" s="59" t="s">
        <v>1</v>
      </c>
      <c r="B6" s="58"/>
      <c r="C6" s="49"/>
      <c r="D6" s="55"/>
      <c r="E6" s="50"/>
      <c r="F6" s="50"/>
      <c r="G6" s="56"/>
      <c r="H6" s="50"/>
      <c r="I6" s="50"/>
      <c r="J6" s="50"/>
      <c r="K6" s="50"/>
      <c r="L6" s="57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0"/>
      <c r="AH6" s="50"/>
      <c r="AK6" s="53"/>
    </row>
    <row r="7" spans="1:37" ht="14.25" customHeight="1">
      <c r="A7" s="47"/>
      <c r="B7" s="60"/>
      <c r="C7" s="61"/>
      <c r="D7" s="62" t="s">
        <v>67</v>
      </c>
      <c r="E7" s="361" t="s">
        <v>71</v>
      </c>
      <c r="F7" s="363"/>
      <c r="G7" s="363"/>
      <c r="H7" s="362"/>
      <c r="I7" s="361" t="s">
        <v>72</v>
      </c>
      <c r="J7" s="363"/>
      <c r="K7" s="363"/>
      <c r="L7" s="362"/>
      <c r="M7" s="360" t="s">
        <v>73</v>
      </c>
      <c r="N7" s="360"/>
      <c r="O7" s="360"/>
      <c r="P7" s="360"/>
      <c r="Q7" s="360" t="s">
        <v>74</v>
      </c>
      <c r="R7" s="360"/>
      <c r="S7" s="360"/>
      <c r="T7" s="360"/>
      <c r="U7" s="360" t="s">
        <v>75</v>
      </c>
      <c r="V7" s="360"/>
      <c r="W7" s="360"/>
      <c r="X7" s="361"/>
      <c r="Y7" s="360" t="s">
        <v>76</v>
      </c>
      <c r="Z7" s="360"/>
      <c r="AA7" s="360"/>
      <c r="AB7" s="360"/>
      <c r="AC7" s="60"/>
      <c r="AD7" s="60"/>
      <c r="AE7" s="50"/>
      <c r="AF7" s="51"/>
      <c r="AG7" s="50"/>
      <c r="AH7" s="50"/>
      <c r="AK7" s="53"/>
    </row>
    <row r="8" spans="1:37" ht="14.25" customHeight="1">
      <c r="A8" s="63"/>
      <c r="B8" s="60"/>
      <c r="C8" s="60"/>
      <c r="D8" s="62" t="s">
        <v>68</v>
      </c>
      <c r="E8" s="361" t="s">
        <v>12</v>
      </c>
      <c r="F8" s="362"/>
      <c r="G8" s="361" t="s">
        <v>13</v>
      </c>
      <c r="H8" s="362"/>
      <c r="I8" s="361" t="s">
        <v>14</v>
      </c>
      <c r="J8" s="362"/>
      <c r="K8" s="361" t="s">
        <v>15</v>
      </c>
      <c r="L8" s="362"/>
      <c r="M8" s="361" t="s">
        <v>4</v>
      </c>
      <c r="N8" s="362"/>
      <c r="O8" s="361" t="s">
        <v>5</v>
      </c>
      <c r="P8" s="362"/>
      <c r="Q8" s="361" t="s">
        <v>6</v>
      </c>
      <c r="R8" s="362"/>
      <c r="S8" s="361" t="s">
        <v>7</v>
      </c>
      <c r="T8" s="362"/>
      <c r="U8" s="361" t="s">
        <v>8</v>
      </c>
      <c r="V8" s="362"/>
      <c r="W8" s="361" t="s">
        <v>9</v>
      </c>
      <c r="X8" s="362"/>
      <c r="Y8" s="361" t="s">
        <v>10</v>
      </c>
      <c r="Z8" s="362"/>
      <c r="AA8" s="361" t="s">
        <v>11</v>
      </c>
      <c r="AB8" s="362"/>
      <c r="AC8" s="60"/>
      <c r="AD8" s="60"/>
      <c r="AE8" s="50"/>
      <c r="AF8" s="51"/>
      <c r="AG8" s="50"/>
      <c r="AH8" s="50"/>
      <c r="AK8" s="53"/>
    </row>
    <row r="9" spans="1:37" ht="14.25" customHeight="1">
      <c r="A9" s="63" t="s">
        <v>19</v>
      </c>
      <c r="B9" s="64"/>
      <c r="C9" s="64"/>
      <c r="D9" s="65" t="s">
        <v>69</v>
      </c>
      <c r="E9" s="329">
        <v>3</v>
      </c>
      <c r="F9" s="330"/>
      <c r="G9" s="329">
        <v>3</v>
      </c>
      <c r="H9" s="331"/>
      <c r="I9" s="329">
        <v>4</v>
      </c>
      <c r="J9" s="330"/>
      <c r="K9" s="329">
        <v>3</v>
      </c>
      <c r="L9" s="331"/>
      <c r="M9" s="329">
        <v>4</v>
      </c>
      <c r="N9" s="330"/>
      <c r="O9" s="329">
        <v>3</v>
      </c>
      <c r="P9" s="331"/>
      <c r="Q9" s="329">
        <v>4</v>
      </c>
      <c r="R9" s="330"/>
      <c r="S9" s="329">
        <v>3</v>
      </c>
      <c r="T9" s="331"/>
      <c r="U9" s="329">
        <v>4</v>
      </c>
      <c r="V9" s="330"/>
      <c r="W9" s="329">
        <v>3</v>
      </c>
      <c r="X9" s="333"/>
      <c r="Y9" s="329">
        <v>4</v>
      </c>
      <c r="Z9" s="330"/>
      <c r="AA9" s="329">
        <v>0</v>
      </c>
      <c r="AB9" s="331"/>
      <c r="AC9" s="369">
        <f>+E9+G9+I9+K9+M9+O9+Q9+S9+U9+W9+Y9+AA9</f>
        <v>38</v>
      </c>
      <c r="AD9" s="370"/>
      <c r="AE9" s="50"/>
      <c r="AF9" s="51"/>
      <c r="AG9" s="50"/>
      <c r="AH9" s="50"/>
      <c r="AK9" s="53"/>
    </row>
    <row r="10" spans="1:37" ht="14.25" customHeight="1">
      <c r="A10" s="47"/>
      <c r="B10" s="352" t="s">
        <v>66</v>
      </c>
      <c r="C10" s="351" t="s">
        <v>77</v>
      </c>
      <c r="D10" s="198" t="s">
        <v>70</v>
      </c>
      <c r="E10" s="339"/>
      <c r="F10" s="338">
        <v>0</v>
      </c>
      <c r="G10" s="340"/>
      <c r="H10" s="338">
        <v>1</v>
      </c>
      <c r="I10" s="339"/>
      <c r="J10" s="338">
        <v>0</v>
      </c>
      <c r="K10" s="340"/>
      <c r="L10" s="338">
        <v>1</v>
      </c>
      <c r="M10" s="339"/>
      <c r="N10" s="338">
        <v>0</v>
      </c>
      <c r="O10" s="340"/>
      <c r="P10" s="338">
        <v>1</v>
      </c>
      <c r="Q10" s="339"/>
      <c r="R10" s="338">
        <v>0</v>
      </c>
      <c r="S10" s="340"/>
      <c r="T10" s="338">
        <v>2</v>
      </c>
      <c r="U10" s="339"/>
      <c r="V10" s="338">
        <v>0</v>
      </c>
      <c r="W10" s="340"/>
      <c r="X10" s="341">
        <v>1</v>
      </c>
      <c r="Y10" s="339"/>
      <c r="Z10" s="338">
        <v>0</v>
      </c>
      <c r="AA10" s="340"/>
      <c r="AB10" s="338">
        <v>6</v>
      </c>
      <c r="AC10" s="369">
        <f>+F10+H10+J10+L10+N10+P10+R10+T10+V10+X10+Z10+AB10</f>
        <v>12</v>
      </c>
      <c r="AD10" s="370"/>
      <c r="AE10" s="50"/>
      <c r="AF10" s="51"/>
      <c r="AG10" s="50"/>
      <c r="AH10" s="50"/>
      <c r="AK10" s="53"/>
    </row>
    <row r="11" spans="1:37" ht="14.25" customHeight="1">
      <c r="A11" s="73"/>
      <c r="B11" s="74"/>
      <c r="C11" s="75"/>
      <c r="D11" s="76"/>
      <c r="E11" s="77"/>
      <c r="F11" s="78"/>
      <c r="G11" s="79"/>
      <c r="H11" s="80"/>
      <c r="I11" s="81"/>
      <c r="J11" s="80"/>
      <c r="K11" s="81"/>
      <c r="L11" s="80"/>
      <c r="M11" s="81"/>
      <c r="N11" s="80"/>
      <c r="O11" s="81"/>
      <c r="P11" s="80"/>
      <c r="Q11" s="81"/>
      <c r="R11" s="80"/>
      <c r="S11" s="81"/>
      <c r="T11" s="80"/>
      <c r="U11" s="81"/>
      <c r="V11" s="80"/>
      <c r="W11" s="81"/>
      <c r="X11" s="80"/>
      <c r="Y11" s="81"/>
      <c r="Z11" s="80"/>
      <c r="AA11" s="81"/>
      <c r="AB11" s="79"/>
      <c r="AC11" s="361" t="s">
        <v>78</v>
      </c>
      <c r="AD11" s="362"/>
      <c r="AE11" s="50"/>
      <c r="AF11" s="51"/>
      <c r="AG11" s="203"/>
      <c r="AH11" s="50"/>
      <c r="AK11" s="53"/>
    </row>
    <row r="12" spans="1:37" ht="14.25" customHeight="1">
      <c r="A12" s="73" t="s">
        <v>22</v>
      </c>
      <c r="B12" s="204" t="s">
        <v>293</v>
      </c>
      <c r="C12" s="318">
        <v>80</v>
      </c>
      <c r="D12" s="84" t="s">
        <v>294</v>
      </c>
      <c r="E12" s="319">
        <v>0</v>
      </c>
      <c r="F12" s="85">
        <f>E12*C12*$E$9</f>
        <v>0</v>
      </c>
      <c r="G12" s="319">
        <v>0</v>
      </c>
      <c r="H12" s="85">
        <f>G12*C12*$G$9</f>
        <v>0</v>
      </c>
      <c r="I12" s="319">
        <v>0</v>
      </c>
      <c r="J12" s="85">
        <f>I12*C12*$I$9</f>
        <v>0</v>
      </c>
      <c r="K12" s="319">
        <v>0</v>
      </c>
      <c r="L12" s="85">
        <f>K12*C12*$K$9</f>
        <v>0</v>
      </c>
      <c r="M12" s="319">
        <v>0</v>
      </c>
      <c r="N12" s="85">
        <f>M12*C12*$M$9</f>
        <v>0</v>
      </c>
      <c r="O12" s="319">
        <v>0</v>
      </c>
      <c r="P12" s="85">
        <f>O12*C12*$O$9</f>
        <v>0</v>
      </c>
      <c r="Q12" s="319">
        <v>0</v>
      </c>
      <c r="R12" s="85">
        <f>Q12*C12*$Q$9</f>
        <v>0</v>
      </c>
      <c r="S12" s="319">
        <v>0</v>
      </c>
      <c r="T12" s="85">
        <f>S12*C12*$S$9</f>
        <v>0</v>
      </c>
      <c r="U12" s="319">
        <v>0</v>
      </c>
      <c r="V12" s="85">
        <f>U12*C12*$U$9</f>
        <v>0</v>
      </c>
      <c r="W12" s="319">
        <v>0</v>
      </c>
      <c r="X12" s="85">
        <f>W12*C12*$W$9</f>
        <v>0</v>
      </c>
      <c r="Y12" s="319">
        <v>0</v>
      </c>
      <c r="Z12" s="85">
        <f>Y12*C12*$Y$9</f>
        <v>0</v>
      </c>
      <c r="AA12" s="319">
        <v>0</v>
      </c>
      <c r="AB12" s="85">
        <f>AA12*C12*$AA$9</f>
        <v>0</v>
      </c>
      <c r="AC12" s="86">
        <f t="shared" ref="AC12:AC18" si="0">+E12+G12+I12+K12+M12+O12+Q12+S12+U12+W12+Y12+AA12</f>
        <v>0</v>
      </c>
      <c r="AD12" s="87">
        <f t="shared" ref="AD12:AD18" si="1">F12+H12+J12+L12+N12+P12+R12+T12+V12+X12+Z12+AB12</f>
        <v>0</v>
      </c>
      <c r="AE12" s="88"/>
      <c r="AF12" s="51"/>
      <c r="AG12" s="205"/>
      <c r="AH12" s="50"/>
      <c r="AK12" s="53"/>
    </row>
    <row r="13" spans="1:37" ht="14.25" customHeight="1">
      <c r="A13" s="73" t="s">
        <v>25</v>
      </c>
      <c r="B13" s="204" t="s">
        <v>293</v>
      </c>
      <c r="C13" s="318">
        <v>100</v>
      </c>
      <c r="D13" s="84" t="s">
        <v>297</v>
      </c>
      <c r="E13" s="319">
        <v>0</v>
      </c>
      <c r="F13" s="85">
        <f t="shared" ref="F13:F18" si="2">E13*C13*$E$9</f>
        <v>0</v>
      </c>
      <c r="G13" s="319">
        <v>0</v>
      </c>
      <c r="H13" s="85">
        <f t="shared" ref="H13:H18" si="3">G13*C13*$G$9</f>
        <v>0</v>
      </c>
      <c r="I13" s="319">
        <v>0</v>
      </c>
      <c r="J13" s="85">
        <f t="shared" ref="J13:J18" si="4">I13*C13*$I$9</f>
        <v>0</v>
      </c>
      <c r="K13" s="319">
        <v>0</v>
      </c>
      <c r="L13" s="85">
        <f t="shared" ref="L13:L18" si="5">K13*C13*$K$9</f>
        <v>0</v>
      </c>
      <c r="M13" s="319">
        <v>0</v>
      </c>
      <c r="N13" s="85">
        <f t="shared" ref="N13:N18" si="6">M13*C13*$M$9</f>
        <v>0</v>
      </c>
      <c r="O13" s="319">
        <v>0</v>
      </c>
      <c r="P13" s="85">
        <f t="shared" ref="P13:P18" si="7">O13*C13*$O$9</f>
        <v>0</v>
      </c>
      <c r="Q13" s="319">
        <v>0</v>
      </c>
      <c r="R13" s="85">
        <f t="shared" ref="R13:R18" si="8">Q13*C13*$Q$9</f>
        <v>0</v>
      </c>
      <c r="S13" s="319">
        <v>0</v>
      </c>
      <c r="T13" s="85">
        <f t="shared" ref="T13:T18" si="9">S13*C13*$S$9</f>
        <v>0</v>
      </c>
      <c r="U13" s="319">
        <v>0</v>
      </c>
      <c r="V13" s="85">
        <f t="shared" ref="V13:V18" si="10">U13*C13*$U$9</f>
        <v>0</v>
      </c>
      <c r="W13" s="319">
        <v>0</v>
      </c>
      <c r="X13" s="85">
        <f t="shared" ref="X13:X18" si="11">W13*C13*$W$9</f>
        <v>0</v>
      </c>
      <c r="Y13" s="319">
        <v>0</v>
      </c>
      <c r="Z13" s="85">
        <f t="shared" ref="Z13:Z18" si="12">Y13*C13*$Y$9</f>
        <v>0</v>
      </c>
      <c r="AA13" s="319">
        <v>0</v>
      </c>
      <c r="AB13" s="85">
        <f t="shared" ref="AB13:AB18" si="13">AA13*C13*$AA$9</f>
        <v>0</v>
      </c>
      <c r="AC13" s="86">
        <f t="shared" si="0"/>
        <v>0</v>
      </c>
      <c r="AD13" s="87">
        <f t="shared" si="1"/>
        <v>0</v>
      </c>
      <c r="AE13" s="88"/>
      <c r="AF13" s="51"/>
      <c r="AG13" s="205"/>
      <c r="AH13" s="50"/>
      <c r="AK13" s="53"/>
    </row>
    <row r="14" spans="1:37" ht="14.25" customHeight="1">
      <c r="A14" s="73" t="s">
        <v>34</v>
      </c>
      <c r="B14" s="204" t="s">
        <v>293</v>
      </c>
      <c r="C14" s="318">
        <v>155</v>
      </c>
      <c r="D14" s="84" t="s">
        <v>295</v>
      </c>
      <c r="E14" s="319">
        <v>0</v>
      </c>
      <c r="F14" s="85">
        <f>E14*C14*$E$9</f>
        <v>0</v>
      </c>
      <c r="G14" s="319">
        <v>0</v>
      </c>
      <c r="H14" s="85">
        <f t="shared" si="3"/>
        <v>0</v>
      </c>
      <c r="I14" s="319">
        <v>0</v>
      </c>
      <c r="J14" s="85">
        <f t="shared" si="4"/>
        <v>0</v>
      </c>
      <c r="K14" s="319">
        <v>0</v>
      </c>
      <c r="L14" s="85">
        <f t="shared" si="5"/>
        <v>0</v>
      </c>
      <c r="M14" s="319">
        <v>0</v>
      </c>
      <c r="N14" s="85">
        <f t="shared" si="6"/>
        <v>0</v>
      </c>
      <c r="O14" s="319">
        <v>0</v>
      </c>
      <c r="P14" s="85">
        <f t="shared" si="7"/>
        <v>0</v>
      </c>
      <c r="Q14" s="319">
        <v>0</v>
      </c>
      <c r="R14" s="85">
        <f t="shared" si="8"/>
        <v>0</v>
      </c>
      <c r="S14" s="319">
        <v>0</v>
      </c>
      <c r="T14" s="85">
        <f t="shared" si="9"/>
        <v>0</v>
      </c>
      <c r="U14" s="319">
        <v>0</v>
      </c>
      <c r="V14" s="85">
        <f t="shared" si="10"/>
        <v>0</v>
      </c>
      <c r="W14" s="319">
        <v>0</v>
      </c>
      <c r="X14" s="85">
        <f t="shared" si="11"/>
        <v>0</v>
      </c>
      <c r="Y14" s="319">
        <v>0</v>
      </c>
      <c r="Z14" s="85">
        <f t="shared" si="12"/>
        <v>0</v>
      </c>
      <c r="AA14" s="319">
        <v>0</v>
      </c>
      <c r="AB14" s="85">
        <f t="shared" si="13"/>
        <v>0</v>
      </c>
      <c r="AC14" s="86">
        <f t="shared" si="0"/>
        <v>0</v>
      </c>
      <c r="AD14" s="87">
        <f>F14+H14+J14+L14+N14+P14+R14+T14+V14+X14+Z14+AB14</f>
        <v>0</v>
      </c>
      <c r="AE14" s="88"/>
      <c r="AF14" s="51"/>
      <c r="AG14" s="203"/>
      <c r="AH14" s="50"/>
      <c r="AK14" s="53"/>
    </row>
    <row r="15" spans="1:37" ht="14.25" customHeight="1">
      <c r="A15" s="73" t="s">
        <v>79</v>
      </c>
      <c r="B15" s="204" t="s">
        <v>296</v>
      </c>
      <c r="C15" s="318">
        <v>80</v>
      </c>
      <c r="D15" s="84" t="s">
        <v>294</v>
      </c>
      <c r="E15" s="319">
        <v>0</v>
      </c>
      <c r="F15" s="85">
        <f t="shared" si="2"/>
        <v>0</v>
      </c>
      <c r="G15" s="319">
        <v>0</v>
      </c>
      <c r="H15" s="85">
        <f>G15*C15*$G$9</f>
        <v>0</v>
      </c>
      <c r="I15" s="319">
        <v>0</v>
      </c>
      <c r="J15" s="85">
        <f t="shared" si="4"/>
        <v>0</v>
      </c>
      <c r="K15" s="319">
        <v>0</v>
      </c>
      <c r="L15" s="85">
        <f t="shared" si="5"/>
        <v>0</v>
      </c>
      <c r="M15" s="319">
        <v>0</v>
      </c>
      <c r="N15" s="85">
        <f t="shared" si="6"/>
        <v>0</v>
      </c>
      <c r="O15" s="319">
        <v>0</v>
      </c>
      <c r="P15" s="85">
        <f t="shared" si="7"/>
        <v>0</v>
      </c>
      <c r="Q15" s="319">
        <v>0</v>
      </c>
      <c r="R15" s="85">
        <f t="shared" si="8"/>
        <v>0</v>
      </c>
      <c r="S15" s="319">
        <v>0</v>
      </c>
      <c r="T15" s="85">
        <f t="shared" si="9"/>
        <v>0</v>
      </c>
      <c r="U15" s="319">
        <v>0</v>
      </c>
      <c r="V15" s="85">
        <f>U15*C15*$U$9</f>
        <v>0</v>
      </c>
      <c r="W15" s="319">
        <v>0</v>
      </c>
      <c r="X15" s="85">
        <f t="shared" si="11"/>
        <v>0</v>
      </c>
      <c r="Y15" s="319">
        <v>0</v>
      </c>
      <c r="Z15" s="85">
        <f t="shared" si="12"/>
        <v>0</v>
      </c>
      <c r="AA15" s="319">
        <v>0</v>
      </c>
      <c r="AB15" s="85">
        <f t="shared" si="13"/>
        <v>0</v>
      </c>
      <c r="AC15" s="86">
        <f t="shared" si="0"/>
        <v>0</v>
      </c>
      <c r="AD15" s="87">
        <f t="shared" si="1"/>
        <v>0</v>
      </c>
      <c r="AE15" s="88"/>
      <c r="AF15" s="51"/>
      <c r="AG15" s="205"/>
      <c r="AH15" s="50"/>
      <c r="AK15" s="53"/>
    </row>
    <row r="16" spans="1:37" ht="14.25" customHeight="1">
      <c r="A16" s="73" t="s">
        <v>158</v>
      </c>
      <c r="B16" s="204" t="s">
        <v>296</v>
      </c>
      <c r="C16" s="318">
        <v>100</v>
      </c>
      <c r="D16" s="84" t="s">
        <v>297</v>
      </c>
      <c r="E16" s="319">
        <v>0</v>
      </c>
      <c r="F16" s="85">
        <f t="shared" si="2"/>
        <v>0</v>
      </c>
      <c r="G16" s="319">
        <v>0</v>
      </c>
      <c r="H16" s="85">
        <f t="shared" si="3"/>
        <v>0</v>
      </c>
      <c r="I16" s="319">
        <v>0</v>
      </c>
      <c r="J16" s="85">
        <f>I16*C16*$I$9</f>
        <v>0</v>
      </c>
      <c r="K16" s="319">
        <v>0</v>
      </c>
      <c r="L16" s="85">
        <f t="shared" si="5"/>
        <v>0</v>
      </c>
      <c r="M16" s="319">
        <v>0</v>
      </c>
      <c r="N16" s="85">
        <f t="shared" si="6"/>
        <v>0</v>
      </c>
      <c r="O16" s="319">
        <v>0</v>
      </c>
      <c r="P16" s="85">
        <f t="shared" si="7"/>
        <v>0</v>
      </c>
      <c r="Q16" s="319">
        <v>0</v>
      </c>
      <c r="R16" s="85">
        <f t="shared" si="8"/>
        <v>0</v>
      </c>
      <c r="S16" s="319">
        <v>0</v>
      </c>
      <c r="T16" s="85">
        <f t="shared" si="9"/>
        <v>0</v>
      </c>
      <c r="U16" s="319">
        <v>0</v>
      </c>
      <c r="V16" s="85">
        <f t="shared" si="10"/>
        <v>0</v>
      </c>
      <c r="W16" s="319">
        <v>0</v>
      </c>
      <c r="X16" s="85">
        <f t="shared" si="11"/>
        <v>0</v>
      </c>
      <c r="Y16" s="319">
        <v>0</v>
      </c>
      <c r="Z16" s="85">
        <f t="shared" si="12"/>
        <v>0</v>
      </c>
      <c r="AA16" s="319">
        <v>0</v>
      </c>
      <c r="AB16" s="85">
        <f t="shared" si="13"/>
        <v>0</v>
      </c>
      <c r="AC16" s="86">
        <f t="shared" si="0"/>
        <v>0</v>
      </c>
      <c r="AD16" s="87">
        <f t="shared" si="1"/>
        <v>0</v>
      </c>
      <c r="AE16" s="88"/>
      <c r="AF16" s="51"/>
      <c r="AG16" s="205"/>
      <c r="AH16" s="50"/>
      <c r="AK16" s="53"/>
    </row>
    <row r="17" spans="1:37" ht="14.25" customHeight="1">
      <c r="A17" s="73" t="s">
        <v>160</v>
      </c>
      <c r="B17" s="204" t="s">
        <v>296</v>
      </c>
      <c r="C17" s="318">
        <v>155</v>
      </c>
      <c r="D17" s="84" t="s">
        <v>295</v>
      </c>
      <c r="E17" s="319">
        <v>0</v>
      </c>
      <c r="F17" s="85">
        <f t="shared" si="2"/>
        <v>0</v>
      </c>
      <c r="G17" s="319">
        <v>0</v>
      </c>
      <c r="H17" s="85">
        <f t="shared" si="3"/>
        <v>0</v>
      </c>
      <c r="I17" s="319">
        <v>0</v>
      </c>
      <c r="J17" s="85">
        <f t="shared" si="4"/>
        <v>0</v>
      </c>
      <c r="K17" s="319">
        <v>0</v>
      </c>
      <c r="L17" s="85">
        <f t="shared" si="5"/>
        <v>0</v>
      </c>
      <c r="M17" s="319">
        <v>0</v>
      </c>
      <c r="N17" s="85">
        <f t="shared" si="6"/>
        <v>0</v>
      </c>
      <c r="O17" s="319">
        <v>0</v>
      </c>
      <c r="P17" s="85">
        <f t="shared" si="7"/>
        <v>0</v>
      </c>
      <c r="Q17" s="319">
        <v>0</v>
      </c>
      <c r="R17" s="85">
        <f t="shared" si="8"/>
        <v>0</v>
      </c>
      <c r="S17" s="319">
        <v>0</v>
      </c>
      <c r="T17" s="85">
        <f t="shared" si="9"/>
        <v>0</v>
      </c>
      <c r="U17" s="319">
        <v>0</v>
      </c>
      <c r="V17" s="85">
        <f t="shared" si="10"/>
        <v>0</v>
      </c>
      <c r="W17" s="319">
        <v>0</v>
      </c>
      <c r="X17" s="85">
        <f t="shared" si="11"/>
        <v>0</v>
      </c>
      <c r="Y17" s="319">
        <v>0</v>
      </c>
      <c r="Z17" s="85">
        <f t="shared" si="12"/>
        <v>0</v>
      </c>
      <c r="AA17" s="319">
        <v>0</v>
      </c>
      <c r="AB17" s="85">
        <f t="shared" si="13"/>
        <v>0</v>
      </c>
      <c r="AC17" s="86">
        <f t="shared" si="0"/>
        <v>0</v>
      </c>
      <c r="AD17" s="87">
        <f>F17+H17+J17+L17+N17+P17+R17+T17+V17+X17+Z17+AB17</f>
        <v>0</v>
      </c>
      <c r="AE17" s="88"/>
      <c r="AF17" s="51"/>
      <c r="AG17" s="203"/>
      <c r="AH17" s="50"/>
      <c r="AK17" s="53"/>
    </row>
    <row r="18" spans="1:37" ht="14.25" customHeight="1">
      <c r="A18" s="47"/>
      <c r="B18" s="206" t="s">
        <v>298</v>
      </c>
      <c r="C18" s="353">
        <f>8*4</f>
        <v>32</v>
      </c>
      <c r="D18" s="93" t="s">
        <v>299</v>
      </c>
      <c r="E18" s="319">
        <v>0</v>
      </c>
      <c r="F18" s="85">
        <f t="shared" si="2"/>
        <v>0</v>
      </c>
      <c r="G18" s="354">
        <v>0</v>
      </c>
      <c r="H18" s="85">
        <f t="shared" si="3"/>
        <v>0</v>
      </c>
      <c r="I18" s="355">
        <v>0</v>
      </c>
      <c r="J18" s="85">
        <f t="shared" si="4"/>
        <v>0</v>
      </c>
      <c r="K18" s="355">
        <v>0</v>
      </c>
      <c r="L18" s="85">
        <f t="shared" si="5"/>
        <v>0</v>
      </c>
      <c r="M18" s="355">
        <v>0</v>
      </c>
      <c r="N18" s="85">
        <f t="shared" si="6"/>
        <v>0</v>
      </c>
      <c r="O18" s="355">
        <v>0</v>
      </c>
      <c r="P18" s="85">
        <f t="shared" si="7"/>
        <v>0</v>
      </c>
      <c r="Q18" s="355">
        <v>0</v>
      </c>
      <c r="R18" s="85">
        <f t="shared" si="8"/>
        <v>0</v>
      </c>
      <c r="S18" s="355">
        <v>0</v>
      </c>
      <c r="T18" s="85">
        <f t="shared" si="9"/>
        <v>0</v>
      </c>
      <c r="U18" s="355">
        <v>0</v>
      </c>
      <c r="V18" s="85">
        <f t="shared" si="10"/>
        <v>0</v>
      </c>
      <c r="W18" s="355">
        <v>0</v>
      </c>
      <c r="X18" s="85">
        <f t="shared" si="11"/>
        <v>0</v>
      </c>
      <c r="Y18" s="355">
        <v>0</v>
      </c>
      <c r="Z18" s="85">
        <f t="shared" si="12"/>
        <v>0</v>
      </c>
      <c r="AA18" s="355">
        <v>0</v>
      </c>
      <c r="AB18" s="85">
        <f t="shared" si="13"/>
        <v>0</v>
      </c>
      <c r="AC18" s="86">
        <f t="shared" si="0"/>
        <v>0</v>
      </c>
      <c r="AD18" s="99">
        <f t="shared" si="1"/>
        <v>0</v>
      </c>
      <c r="AE18" s="88"/>
      <c r="AF18" s="51"/>
      <c r="AG18" s="205"/>
      <c r="AH18" s="50"/>
      <c r="AK18" s="53"/>
    </row>
    <row r="19" spans="1:37" ht="14.25" customHeight="1">
      <c r="A19" s="47"/>
      <c r="B19" s="50"/>
      <c r="C19" s="50"/>
      <c r="D19" s="101" t="s">
        <v>30</v>
      </c>
      <c r="E19" s="102"/>
      <c r="F19" s="103">
        <f>SUM(F11:F18)</f>
        <v>0</v>
      </c>
      <c r="G19" s="104"/>
      <c r="H19" s="105">
        <f>SUM(H11:H18)</f>
        <v>0</v>
      </c>
      <c r="I19" s="104"/>
      <c r="J19" s="105">
        <f>SUM(J11:J18)</f>
        <v>0</v>
      </c>
      <c r="K19" s="104"/>
      <c r="L19" s="105">
        <f>SUM(L11:L18)</f>
        <v>0</v>
      </c>
      <c r="M19" s="104"/>
      <c r="N19" s="105">
        <f>SUM(N11:N18)</f>
        <v>0</v>
      </c>
      <c r="O19" s="104"/>
      <c r="P19" s="105">
        <f>SUM(P11:P18)</f>
        <v>0</v>
      </c>
      <c r="Q19" s="104"/>
      <c r="R19" s="105">
        <f>SUM(R11:R18)</f>
        <v>0</v>
      </c>
      <c r="S19" s="104"/>
      <c r="T19" s="105">
        <f>SUM(T11:T18)</f>
        <v>0</v>
      </c>
      <c r="U19" s="104"/>
      <c r="V19" s="105">
        <f>SUM(V11:V18)</f>
        <v>0</v>
      </c>
      <c r="W19" s="104"/>
      <c r="X19" s="105">
        <f>SUM(X11:X18)</f>
        <v>0</v>
      </c>
      <c r="Y19" s="104"/>
      <c r="Z19" s="105">
        <f>SUM(Z11:Z18)</f>
        <v>0</v>
      </c>
      <c r="AA19" s="104"/>
      <c r="AB19" s="105">
        <f>SUM(AB11:AB18)</f>
        <v>0</v>
      </c>
      <c r="AC19" s="104"/>
      <c r="AD19" s="105">
        <f>SUM(AD11:AD18)</f>
        <v>0</v>
      </c>
      <c r="AE19" s="106"/>
      <c r="AF19" s="51"/>
      <c r="AG19" s="210"/>
      <c r="AH19" s="50"/>
      <c r="AK19" s="53"/>
    </row>
    <row r="20" spans="1:37" ht="14.25" customHeight="1">
      <c r="A20" s="47"/>
      <c r="B20" s="50"/>
      <c r="C20" s="49"/>
      <c r="D20" s="50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50"/>
      <c r="AF20" s="51"/>
      <c r="AG20" s="50"/>
      <c r="AH20" s="50"/>
      <c r="AK20" s="53"/>
    </row>
    <row r="21" spans="1:37" ht="14.25" customHeight="1">
      <c r="A21" s="47"/>
      <c r="B21" s="50" t="s">
        <v>1</v>
      </c>
      <c r="C21" s="10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11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0"/>
      <c r="AH21" s="50"/>
      <c r="AK21" s="53"/>
    </row>
    <row r="22" spans="1:37" ht="14.25" customHeight="1">
      <c r="A22" s="47"/>
      <c r="B22" s="50"/>
      <c r="C22" s="10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11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1"/>
      <c r="AG22" s="50"/>
      <c r="AH22" s="50"/>
      <c r="AK22" s="53"/>
    </row>
    <row r="23" spans="1:37" ht="14.25" customHeight="1">
      <c r="A23" s="47"/>
      <c r="B23" s="50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0"/>
      <c r="AH23" s="50"/>
      <c r="AK23" s="53"/>
    </row>
    <row r="24" spans="1:37" ht="14.25" customHeight="1">
      <c r="A24" s="47"/>
      <c r="B24" s="211"/>
      <c r="C24" s="10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0"/>
      <c r="AH24" s="50"/>
      <c r="AK24" s="53"/>
    </row>
    <row r="25" spans="1:37" ht="14.25" customHeight="1">
      <c r="A25" s="47"/>
      <c r="B25" s="211"/>
      <c r="C25" s="49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1"/>
      <c r="AG25" s="50"/>
      <c r="AH25" s="50"/>
      <c r="AK25" s="53"/>
    </row>
    <row r="26" spans="1:37" ht="14.25" customHeight="1">
      <c r="A26" s="47"/>
      <c r="B26" s="49"/>
      <c r="C26" s="10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50"/>
      <c r="AH26" s="50"/>
      <c r="AK26" s="53"/>
    </row>
    <row r="27" spans="1:37" ht="14.25" customHeight="1">
      <c r="A27" s="47"/>
      <c r="B27" s="49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50"/>
      <c r="AH27" s="50"/>
      <c r="AK27" s="53"/>
    </row>
    <row r="28" spans="1:37" ht="14.25" customHeight="1">
      <c r="A28" s="47"/>
      <c r="B28" s="49"/>
      <c r="C28" s="10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50"/>
      <c r="AH28" s="50"/>
      <c r="AK28" s="53"/>
    </row>
    <row r="29" spans="1:37" s="216" customFormat="1" ht="14.25" customHeight="1">
      <c r="A29" s="212"/>
      <c r="B29" s="213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03"/>
      <c r="AG29" s="215"/>
      <c r="AH29" s="215"/>
      <c r="AK29" s="217"/>
    </row>
    <row r="30" spans="1:37" ht="14.25" customHeight="1">
      <c r="A30" s="47"/>
      <c r="B30" s="49"/>
      <c r="C30" s="10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1"/>
      <c r="AG30" s="50"/>
      <c r="AH30" s="50"/>
      <c r="AK30" s="53"/>
    </row>
    <row r="31" spans="1:37" ht="14.25" customHeight="1">
      <c r="A31" s="47"/>
      <c r="B31" s="58"/>
      <c r="C31" s="111"/>
      <c r="D31" s="55"/>
      <c r="E31" s="50"/>
      <c r="F31" s="50"/>
      <c r="G31" s="56" t="s">
        <v>31</v>
      </c>
      <c r="H31" s="50"/>
      <c r="I31" s="50"/>
      <c r="J31" s="50"/>
      <c r="K31" s="50"/>
      <c r="L31" s="57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1"/>
      <c r="AG31" s="50"/>
      <c r="AH31" s="50"/>
      <c r="AK31" s="53"/>
    </row>
    <row r="32" spans="1:37" ht="14.25" customHeight="1">
      <c r="A32" s="47"/>
      <c r="B32" s="50"/>
      <c r="C32" s="49"/>
      <c r="D32" s="55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50"/>
      <c r="AF32" s="51"/>
      <c r="AG32" s="50"/>
      <c r="AH32" s="50"/>
      <c r="AK32" s="53"/>
    </row>
    <row r="33" spans="1:37" ht="14.25" customHeight="1">
      <c r="A33" s="47"/>
      <c r="B33" s="351" t="s">
        <v>66</v>
      </c>
      <c r="C33" s="371" t="s">
        <v>83</v>
      </c>
      <c r="D33" s="372"/>
      <c r="E33" s="361" t="s">
        <v>12</v>
      </c>
      <c r="F33" s="362"/>
      <c r="G33" s="361" t="s">
        <v>13</v>
      </c>
      <c r="H33" s="362"/>
      <c r="I33" s="361" t="s">
        <v>14</v>
      </c>
      <c r="J33" s="362"/>
      <c r="K33" s="361" t="s">
        <v>15</v>
      </c>
      <c r="L33" s="362"/>
      <c r="M33" s="361" t="s">
        <v>4</v>
      </c>
      <c r="N33" s="362"/>
      <c r="O33" s="361" t="s">
        <v>5</v>
      </c>
      <c r="P33" s="362"/>
      <c r="Q33" s="361" t="s">
        <v>6</v>
      </c>
      <c r="R33" s="362"/>
      <c r="S33" s="361" t="s">
        <v>7</v>
      </c>
      <c r="T33" s="362"/>
      <c r="U33" s="361" t="s">
        <v>8</v>
      </c>
      <c r="V33" s="362"/>
      <c r="W33" s="361" t="s">
        <v>9</v>
      </c>
      <c r="X33" s="362"/>
      <c r="Y33" s="361" t="s">
        <v>10</v>
      </c>
      <c r="Z33" s="362"/>
      <c r="AA33" s="361" t="s">
        <v>11</v>
      </c>
      <c r="AB33" s="362"/>
      <c r="AC33" s="373" t="s">
        <v>33</v>
      </c>
      <c r="AD33" s="374"/>
      <c r="AE33" s="106"/>
      <c r="AF33" s="51"/>
      <c r="AG33" s="50"/>
      <c r="AH33" s="50"/>
      <c r="AK33" s="53"/>
    </row>
    <row r="34" spans="1:37" ht="14.25" customHeight="1">
      <c r="A34" s="47"/>
      <c r="B34" s="74"/>
      <c r="C34" s="74"/>
      <c r="D34" s="76"/>
      <c r="E34" s="113"/>
      <c r="F34" s="114"/>
      <c r="G34" s="115"/>
      <c r="H34" s="114"/>
      <c r="I34" s="115"/>
      <c r="J34" s="114"/>
      <c r="K34" s="115"/>
      <c r="L34" s="114"/>
      <c r="M34" s="115"/>
      <c r="N34" s="114"/>
      <c r="O34" s="115"/>
      <c r="P34" s="114"/>
      <c r="Q34" s="115"/>
      <c r="R34" s="114"/>
      <c r="S34" s="115"/>
      <c r="T34" s="114"/>
      <c r="U34" s="115"/>
      <c r="V34" s="114"/>
      <c r="W34" s="115"/>
      <c r="X34" s="114"/>
      <c r="Y34" s="115"/>
      <c r="Z34" s="114"/>
      <c r="AA34" s="115"/>
      <c r="AB34" s="114"/>
      <c r="AC34" s="116"/>
      <c r="AD34" s="114"/>
      <c r="AE34" s="106"/>
      <c r="AF34" s="51"/>
      <c r="AG34" s="50"/>
      <c r="AH34" s="50"/>
      <c r="AK34" s="53"/>
    </row>
    <row r="35" spans="1:37" ht="14.25" customHeight="1">
      <c r="A35" s="218" t="s">
        <v>162</v>
      </c>
      <c r="B35" s="204" t="str">
        <f>+B12</f>
        <v xml:space="preserve">Play - Trition </v>
      </c>
      <c r="C35" s="321"/>
      <c r="D35" s="117" t="str">
        <f>+D12</f>
        <v>Single Class</v>
      </c>
      <c r="E35" s="219">
        <f>E12</f>
        <v>0</v>
      </c>
      <c r="F35" s="87">
        <f>C35*E35*$E$9</f>
        <v>0</v>
      </c>
      <c r="G35" s="219">
        <f t="shared" ref="G35:G41" si="14">G12</f>
        <v>0</v>
      </c>
      <c r="H35" s="87">
        <f>C35*G35*$G$9</f>
        <v>0</v>
      </c>
      <c r="I35" s="219">
        <f t="shared" ref="I35:I41" si="15">I12</f>
        <v>0</v>
      </c>
      <c r="J35" s="87">
        <f>C35*I35*$I$9</f>
        <v>0</v>
      </c>
      <c r="K35" s="219">
        <f t="shared" ref="K35:K41" si="16">K12</f>
        <v>0</v>
      </c>
      <c r="L35" s="87">
        <f>C35*K35*$K$9</f>
        <v>0</v>
      </c>
      <c r="M35" s="219">
        <f t="shared" ref="M35:M41" si="17">M12</f>
        <v>0</v>
      </c>
      <c r="N35" s="87">
        <f>C35*M35*$M$9</f>
        <v>0</v>
      </c>
      <c r="O35" s="219">
        <f t="shared" ref="O35:O41" si="18">O12</f>
        <v>0</v>
      </c>
      <c r="P35" s="87">
        <f>C35*O35*$O$9</f>
        <v>0</v>
      </c>
      <c r="Q35" s="219">
        <f t="shared" ref="Q35:Q41" si="19">Q12</f>
        <v>0</v>
      </c>
      <c r="R35" s="87">
        <f>C35*Q35*$Q$9</f>
        <v>0</v>
      </c>
      <c r="S35" s="219">
        <f t="shared" ref="S35:S41" si="20">S12</f>
        <v>0</v>
      </c>
      <c r="T35" s="87">
        <f>C35*S35*$S$9</f>
        <v>0</v>
      </c>
      <c r="U35" s="219">
        <f t="shared" ref="U35:U41" si="21">U12</f>
        <v>0</v>
      </c>
      <c r="V35" s="87">
        <f>C35*U35*$U$9</f>
        <v>0</v>
      </c>
      <c r="W35" s="219">
        <f t="shared" ref="W35:W41" si="22">W12</f>
        <v>0</v>
      </c>
      <c r="X35" s="87">
        <f>C35*W35*$W$9</f>
        <v>0</v>
      </c>
      <c r="Y35" s="219">
        <f t="shared" ref="Y35:Y41" si="23">Y12</f>
        <v>0</v>
      </c>
      <c r="Z35" s="87">
        <f>C35*Y35*$Y$9</f>
        <v>0</v>
      </c>
      <c r="AA35" s="219">
        <f t="shared" ref="AA35:AA41" si="24">AA12</f>
        <v>0</v>
      </c>
      <c r="AB35" s="87">
        <f>C35*AA35*$AA$9</f>
        <v>0</v>
      </c>
      <c r="AC35" s="86">
        <f t="shared" ref="AC35:AC41" si="25">+E35+G35+I35+K35+M35+O35+Q35+S35+U35+W35+Y35+AA35</f>
        <v>0</v>
      </c>
      <c r="AD35" s="87">
        <f t="shared" ref="AD35:AD42" si="26">F35+H35+J35+L35+N35+P35+R35+T35+V35+X35+Z35+AB35</f>
        <v>0</v>
      </c>
      <c r="AE35" s="106"/>
      <c r="AF35" s="51"/>
      <c r="AG35" s="50"/>
      <c r="AH35" s="50"/>
      <c r="AK35" s="53"/>
    </row>
    <row r="36" spans="1:37" ht="14.25" customHeight="1">
      <c r="A36" s="218" t="s">
        <v>163</v>
      </c>
      <c r="B36" s="204" t="str">
        <f t="shared" ref="B36:B41" si="27">+B13</f>
        <v xml:space="preserve">Play - Trition </v>
      </c>
      <c r="C36" s="321"/>
      <c r="D36" s="117" t="str">
        <f t="shared" ref="D36:D41" si="28">+D13</f>
        <v>Half Day</v>
      </c>
      <c r="E36" s="219">
        <f t="shared" ref="E36:E41" si="29">E13</f>
        <v>0</v>
      </c>
      <c r="F36" s="87">
        <f t="shared" ref="F36:F40" si="30">C36*E36*$E$9</f>
        <v>0</v>
      </c>
      <c r="G36" s="219">
        <f t="shared" si="14"/>
        <v>0</v>
      </c>
      <c r="H36" s="87">
        <f t="shared" ref="H36:H41" si="31">C36*G36*$G$9</f>
        <v>0</v>
      </c>
      <c r="I36" s="219">
        <f t="shared" si="15"/>
        <v>0</v>
      </c>
      <c r="J36" s="87">
        <f t="shared" ref="J36:J41" si="32">C36*I36*$I$9</f>
        <v>0</v>
      </c>
      <c r="K36" s="219">
        <f t="shared" si="16"/>
        <v>0</v>
      </c>
      <c r="L36" s="87">
        <f t="shared" ref="L36:L41" si="33">C36*K36*$K$9</f>
        <v>0</v>
      </c>
      <c r="M36" s="219">
        <f t="shared" si="17"/>
        <v>0</v>
      </c>
      <c r="N36" s="87">
        <f t="shared" ref="N36:N41" si="34">C36*M36*$M$9</f>
        <v>0</v>
      </c>
      <c r="O36" s="219">
        <f t="shared" si="18"/>
        <v>0</v>
      </c>
      <c r="P36" s="87">
        <f t="shared" ref="P36:P41" si="35">C36*O36*$O$9</f>
        <v>0</v>
      </c>
      <c r="Q36" s="219">
        <f t="shared" si="19"/>
        <v>0</v>
      </c>
      <c r="R36" s="87">
        <f t="shared" ref="R36:R41" si="36">C36*Q36*$Q$9</f>
        <v>0</v>
      </c>
      <c r="S36" s="219">
        <f t="shared" si="20"/>
        <v>0</v>
      </c>
      <c r="T36" s="87">
        <f t="shared" ref="T36:T41" si="37">C36*S36*$S$9</f>
        <v>0</v>
      </c>
      <c r="U36" s="219">
        <f t="shared" si="21"/>
        <v>0</v>
      </c>
      <c r="V36" s="87">
        <f>$C$36*U36*U9</f>
        <v>0</v>
      </c>
      <c r="W36" s="219">
        <f t="shared" si="22"/>
        <v>0</v>
      </c>
      <c r="X36" s="87">
        <f t="shared" ref="X36:X41" si="38">C36*W36*$W$9</f>
        <v>0</v>
      </c>
      <c r="Y36" s="219">
        <f t="shared" si="23"/>
        <v>0</v>
      </c>
      <c r="Z36" s="87">
        <f t="shared" ref="Z36:Z41" si="39">C36*Y36*$Y$9</f>
        <v>0</v>
      </c>
      <c r="AA36" s="219">
        <f t="shared" si="24"/>
        <v>0</v>
      </c>
      <c r="AB36" s="87">
        <f t="shared" ref="AB36:AB41" si="40">C36*AA36*$AA$9</f>
        <v>0</v>
      </c>
      <c r="AC36" s="86">
        <f t="shared" si="25"/>
        <v>0</v>
      </c>
      <c r="AD36" s="87">
        <f>F36+H36+J36+L36+N36+P36+R36+T36+V36+X36+Z36+AB36</f>
        <v>0</v>
      </c>
      <c r="AE36" s="106"/>
      <c r="AF36" s="51"/>
      <c r="AG36" s="50"/>
      <c r="AH36" s="50"/>
      <c r="AK36" s="53"/>
    </row>
    <row r="37" spans="1:37" ht="14.25" customHeight="1">
      <c r="A37" s="218" t="s">
        <v>165</v>
      </c>
      <c r="B37" s="204" t="str">
        <f t="shared" si="27"/>
        <v xml:space="preserve">Play - Trition </v>
      </c>
      <c r="C37" s="321"/>
      <c r="D37" s="117" t="str">
        <f t="shared" si="28"/>
        <v>Full Day</v>
      </c>
      <c r="E37" s="219">
        <f t="shared" si="29"/>
        <v>0</v>
      </c>
      <c r="F37" s="87">
        <f t="shared" si="30"/>
        <v>0</v>
      </c>
      <c r="G37" s="219">
        <v>0</v>
      </c>
      <c r="H37" s="87">
        <f t="shared" si="31"/>
        <v>0</v>
      </c>
      <c r="I37" s="219">
        <f t="shared" si="15"/>
        <v>0</v>
      </c>
      <c r="J37" s="87">
        <f t="shared" si="32"/>
        <v>0</v>
      </c>
      <c r="K37" s="219">
        <f t="shared" si="16"/>
        <v>0</v>
      </c>
      <c r="L37" s="87">
        <f t="shared" si="33"/>
        <v>0</v>
      </c>
      <c r="M37" s="219">
        <f t="shared" si="17"/>
        <v>0</v>
      </c>
      <c r="N37" s="87">
        <f t="shared" si="34"/>
        <v>0</v>
      </c>
      <c r="O37" s="219">
        <f t="shared" si="18"/>
        <v>0</v>
      </c>
      <c r="P37" s="87">
        <f t="shared" si="35"/>
        <v>0</v>
      </c>
      <c r="Q37" s="219">
        <f t="shared" si="19"/>
        <v>0</v>
      </c>
      <c r="R37" s="87">
        <f t="shared" si="36"/>
        <v>0</v>
      </c>
      <c r="S37" s="219">
        <f t="shared" si="20"/>
        <v>0</v>
      </c>
      <c r="T37" s="87">
        <f t="shared" si="37"/>
        <v>0</v>
      </c>
      <c r="U37" s="219">
        <f t="shared" si="21"/>
        <v>0</v>
      </c>
      <c r="V37" s="87">
        <f>$C$37*U37*U9</f>
        <v>0</v>
      </c>
      <c r="W37" s="219">
        <f t="shared" si="22"/>
        <v>0</v>
      </c>
      <c r="X37" s="87">
        <f t="shared" si="38"/>
        <v>0</v>
      </c>
      <c r="Y37" s="219">
        <f t="shared" si="23"/>
        <v>0</v>
      </c>
      <c r="Z37" s="87">
        <f t="shared" si="39"/>
        <v>0</v>
      </c>
      <c r="AA37" s="219">
        <f t="shared" si="24"/>
        <v>0</v>
      </c>
      <c r="AB37" s="87">
        <f t="shared" si="40"/>
        <v>0</v>
      </c>
      <c r="AC37" s="86">
        <f t="shared" si="25"/>
        <v>0</v>
      </c>
      <c r="AD37" s="87">
        <f t="shared" si="26"/>
        <v>0</v>
      </c>
      <c r="AE37" s="106"/>
      <c r="AF37" s="51"/>
      <c r="AG37" s="50"/>
      <c r="AH37" s="50"/>
      <c r="AK37" s="53"/>
    </row>
    <row r="38" spans="1:37" ht="14.25" customHeight="1">
      <c r="A38" s="218" t="s">
        <v>166</v>
      </c>
      <c r="B38" s="204" t="str">
        <f t="shared" si="27"/>
        <v>Fun - Trition</v>
      </c>
      <c r="C38" s="321"/>
      <c r="D38" s="117" t="str">
        <f t="shared" si="28"/>
        <v>Single Class</v>
      </c>
      <c r="E38" s="219">
        <f t="shared" si="29"/>
        <v>0</v>
      </c>
      <c r="F38" s="87">
        <f t="shared" si="30"/>
        <v>0</v>
      </c>
      <c r="G38" s="219">
        <f t="shared" si="14"/>
        <v>0</v>
      </c>
      <c r="H38" s="87">
        <f t="shared" si="31"/>
        <v>0</v>
      </c>
      <c r="I38" s="219">
        <f t="shared" si="15"/>
        <v>0</v>
      </c>
      <c r="J38" s="87">
        <f t="shared" si="32"/>
        <v>0</v>
      </c>
      <c r="K38" s="219">
        <f t="shared" si="16"/>
        <v>0</v>
      </c>
      <c r="L38" s="87">
        <f t="shared" si="33"/>
        <v>0</v>
      </c>
      <c r="M38" s="219">
        <f t="shared" si="17"/>
        <v>0</v>
      </c>
      <c r="N38" s="87">
        <f t="shared" si="34"/>
        <v>0</v>
      </c>
      <c r="O38" s="219">
        <f t="shared" si="18"/>
        <v>0</v>
      </c>
      <c r="P38" s="87">
        <f t="shared" si="35"/>
        <v>0</v>
      </c>
      <c r="Q38" s="219">
        <f t="shared" si="19"/>
        <v>0</v>
      </c>
      <c r="R38" s="87">
        <f t="shared" si="36"/>
        <v>0</v>
      </c>
      <c r="S38" s="219">
        <f t="shared" si="20"/>
        <v>0</v>
      </c>
      <c r="T38" s="87">
        <f t="shared" si="37"/>
        <v>0</v>
      </c>
      <c r="U38" s="219">
        <f t="shared" si="21"/>
        <v>0</v>
      </c>
      <c r="V38" s="87">
        <f>$C$38*U38</f>
        <v>0</v>
      </c>
      <c r="W38" s="219">
        <f t="shared" si="22"/>
        <v>0</v>
      </c>
      <c r="X38" s="87">
        <f>C38*W38*$W$9</f>
        <v>0</v>
      </c>
      <c r="Y38" s="219">
        <f t="shared" si="23"/>
        <v>0</v>
      </c>
      <c r="Z38" s="87">
        <f t="shared" si="39"/>
        <v>0</v>
      </c>
      <c r="AA38" s="219">
        <f t="shared" si="24"/>
        <v>0</v>
      </c>
      <c r="AB38" s="87">
        <f t="shared" si="40"/>
        <v>0</v>
      </c>
      <c r="AC38" s="86">
        <f t="shared" si="25"/>
        <v>0</v>
      </c>
      <c r="AD38" s="87">
        <f t="shared" si="26"/>
        <v>0</v>
      </c>
      <c r="AE38" s="106"/>
      <c r="AF38" s="51"/>
      <c r="AG38" s="50"/>
      <c r="AH38" s="50"/>
      <c r="AK38" s="53"/>
    </row>
    <row r="39" spans="1:37" ht="14.25" customHeight="1">
      <c r="A39" s="218" t="s">
        <v>167</v>
      </c>
      <c r="B39" s="204" t="str">
        <f t="shared" si="27"/>
        <v>Fun - Trition</v>
      </c>
      <c r="C39" s="321"/>
      <c r="D39" s="117" t="str">
        <f t="shared" si="28"/>
        <v>Half Day</v>
      </c>
      <c r="E39" s="219">
        <f t="shared" si="29"/>
        <v>0</v>
      </c>
      <c r="F39" s="87">
        <f t="shared" si="30"/>
        <v>0</v>
      </c>
      <c r="G39" s="219">
        <f t="shared" si="14"/>
        <v>0</v>
      </c>
      <c r="H39" s="87">
        <f t="shared" si="31"/>
        <v>0</v>
      </c>
      <c r="I39" s="219">
        <f t="shared" si="15"/>
        <v>0</v>
      </c>
      <c r="J39" s="87">
        <f t="shared" si="32"/>
        <v>0</v>
      </c>
      <c r="K39" s="219">
        <f t="shared" si="16"/>
        <v>0</v>
      </c>
      <c r="L39" s="87">
        <f t="shared" si="33"/>
        <v>0</v>
      </c>
      <c r="M39" s="219">
        <f t="shared" si="17"/>
        <v>0</v>
      </c>
      <c r="N39" s="87">
        <f t="shared" si="34"/>
        <v>0</v>
      </c>
      <c r="O39" s="219">
        <f t="shared" si="18"/>
        <v>0</v>
      </c>
      <c r="P39" s="87">
        <f t="shared" si="35"/>
        <v>0</v>
      </c>
      <c r="Q39" s="219">
        <f t="shared" si="19"/>
        <v>0</v>
      </c>
      <c r="R39" s="87">
        <f t="shared" si="36"/>
        <v>0</v>
      </c>
      <c r="S39" s="219">
        <f t="shared" si="20"/>
        <v>0</v>
      </c>
      <c r="T39" s="87">
        <f t="shared" si="37"/>
        <v>0</v>
      </c>
      <c r="U39" s="219">
        <f t="shared" si="21"/>
        <v>0</v>
      </c>
      <c r="V39" s="87">
        <f>$C$39*U39</f>
        <v>0</v>
      </c>
      <c r="W39" s="219">
        <f t="shared" si="22"/>
        <v>0</v>
      </c>
      <c r="X39" s="87">
        <f t="shared" si="38"/>
        <v>0</v>
      </c>
      <c r="Y39" s="219">
        <f t="shared" si="23"/>
        <v>0</v>
      </c>
      <c r="Z39" s="87">
        <f t="shared" si="39"/>
        <v>0</v>
      </c>
      <c r="AA39" s="219">
        <f t="shared" si="24"/>
        <v>0</v>
      </c>
      <c r="AB39" s="87">
        <f t="shared" si="40"/>
        <v>0</v>
      </c>
      <c r="AC39" s="86">
        <f t="shared" si="25"/>
        <v>0</v>
      </c>
      <c r="AD39" s="87">
        <f t="shared" si="26"/>
        <v>0</v>
      </c>
      <c r="AE39" s="106"/>
      <c r="AF39" s="51"/>
      <c r="AG39" s="50"/>
      <c r="AH39" s="50"/>
      <c r="AK39" s="53"/>
    </row>
    <row r="40" spans="1:37" ht="14.25" customHeight="1">
      <c r="A40" s="218" t="s">
        <v>169</v>
      </c>
      <c r="B40" s="204" t="str">
        <f t="shared" si="27"/>
        <v>Fun - Trition</v>
      </c>
      <c r="C40" s="321"/>
      <c r="D40" s="117" t="str">
        <f t="shared" si="28"/>
        <v>Full Day</v>
      </c>
      <c r="E40" s="219">
        <f t="shared" si="29"/>
        <v>0</v>
      </c>
      <c r="F40" s="87">
        <f t="shared" si="30"/>
        <v>0</v>
      </c>
      <c r="G40" s="219">
        <f t="shared" si="14"/>
        <v>0</v>
      </c>
      <c r="H40" s="87">
        <f t="shared" si="31"/>
        <v>0</v>
      </c>
      <c r="I40" s="219">
        <f t="shared" si="15"/>
        <v>0</v>
      </c>
      <c r="J40" s="87">
        <f t="shared" si="32"/>
        <v>0</v>
      </c>
      <c r="K40" s="219">
        <f t="shared" si="16"/>
        <v>0</v>
      </c>
      <c r="L40" s="87">
        <f t="shared" si="33"/>
        <v>0</v>
      </c>
      <c r="M40" s="219">
        <f t="shared" si="17"/>
        <v>0</v>
      </c>
      <c r="N40" s="87">
        <f t="shared" si="34"/>
        <v>0</v>
      </c>
      <c r="O40" s="219">
        <f t="shared" si="18"/>
        <v>0</v>
      </c>
      <c r="P40" s="87">
        <f t="shared" si="35"/>
        <v>0</v>
      </c>
      <c r="Q40" s="219">
        <f t="shared" si="19"/>
        <v>0</v>
      </c>
      <c r="R40" s="87">
        <f t="shared" si="36"/>
        <v>0</v>
      </c>
      <c r="S40" s="219">
        <f t="shared" si="20"/>
        <v>0</v>
      </c>
      <c r="T40" s="87">
        <f t="shared" si="37"/>
        <v>0</v>
      </c>
      <c r="U40" s="219">
        <f t="shared" si="21"/>
        <v>0</v>
      </c>
      <c r="V40" s="87">
        <f>$C$40*U40*U9</f>
        <v>0</v>
      </c>
      <c r="W40" s="219">
        <f t="shared" si="22"/>
        <v>0</v>
      </c>
      <c r="X40" s="87">
        <f t="shared" si="38"/>
        <v>0</v>
      </c>
      <c r="Y40" s="219">
        <f t="shared" si="23"/>
        <v>0</v>
      </c>
      <c r="Z40" s="87">
        <f t="shared" si="39"/>
        <v>0</v>
      </c>
      <c r="AA40" s="219">
        <f t="shared" si="24"/>
        <v>0</v>
      </c>
      <c r="AB40" s="87">
        <f t="shared" si="40"/>
        <v>0</v>
      </c>
      <c r="AC40" s="86">
        <f t="shared" si="25"/>
        <v>0</v>
      </c>
      <c r="AD40" s="87">
        <f t="shared" si="26"/>
        <v>0</v>
      </c>
      <c r="AE40" s="106"/>
      <c r="AF40" s="51"/>
      <c r="AG40" s="50"/>
      <c r="AH40" s="50"/>
      <c r="AK40" s="53"/>
    </row>
    <row r="41" spans="1:37" ht="14.25" customHeight="1">
      <c r="A41" s="73" t="s">
        <v>170</v>
      </c>
      <c r="B41" s="204" t="str">
        <f t="shared" si="27"/>
        <v>Fit - Trition</v>
      </c>
      <c r="C41" s="343"/>
      <c r="D41" s="117" t="str">
        <f t="shared" si="28"/>
        <v>Per Session</v>
      </c>
      <c r="E41" s="219">
        <f t="shared" si="29"/>
        <v>0</v>
      </c>
      <c r="F41" s="87">
        <f>C41*E41*$E$9</f>
        <v>0</v>
      </c>
      <c r="G41" s="219">
        <f t="shared" si="14"/>
        <v>0</v>
      </c>
      <c r="H41" s="87">
        <f t="shared" si="31"/>
        <v>0</v>
      </c>
      <c r="I41" s="219">
        <f t="shared" si="15"/>
        <v>0</v>
      </c>
      <c r="J41" s="87">
        <f t="shared" si="32"/>
        <v>0</v>
      </c>
      <c r="K41" s="219">
        <f t="shared" si="16"/>
        <v>0</v>
      </c>
      <c r="L41" s="87">
        <f t="shared" si="33"/>
        <v>0</v>
      </c>
      <c r="M41" s="219">
        <f t="shared" si="17"/>
        <v>0</v>
      </c>
      <c r="N41" s="87">
        <f t="shared" si="34"/>
        <v>0</v>
      </c>
      <c r="O41" s="219">
        <f t="shared" si="18"/>
        <v>0</v>
      </c>
      <c r="P41" s="87">
        <f t="shared" si="35"/>
        <v>0</v>
      </c>
      <c r="Q41" s="219">
        <f t="shared" si="19"/>
        <v>0</v>
      </c>
      <c r="R41" s="87">
        <f t="shared" si="36"/>
        <v>0</v>
      </c>
      <c r="S41" s="219">
        <f t="shared" si="20"/>
        <v>0</v>
      </c>
      <c r="T41" s="87">
        <f t="shared" si="37"/>
        <v>0</v>
      </c>
      <c r="U41" s="219">
        <f t="shared" si="21"/>
        <v>0</v>
      </c>
      <c r="V41" s="99">
        <f>U41*$C$41</f>
        <v>0</v>
      </c>
      <c r="W41" s="219">
        <f t="shared" si="22"/>
        <v>0</v>
      </c>
      <c r="X41" s="87">
        <f t="shared" si="38"/>
        <v>0</v>
      </c>
      <c r="Y41" s="219">
        <f t="shared" si="23"/>
        <v>0</v>
      </c>
      <c r="Z41" s="87">
        <f t="shared" si="39"/>
        <v>0</v>
      </c>
      <c r="AA41" s="219">
        <f t="shared" si="24"/>
        <v>0</v>
      </c>
      <c r="AB41" s="87">
        <f t="shared" si="40"/>
        <v>0</v>
      </c>
      <c r="AC41" s="86">
        <f t="shared" si="25"/>
        <v>0</v>
      </c>
      <c r="AD41" s="99">
        <f t="shared" si="26"/>
        <v>0</v>
      </c>
      <c r="AE41" s="106"/>
      <c r="AF41" s="51"/>
      <c r="AG41" s="50"/>
      <c r="AH41" s="50"/>
      <c r="AK41" s="53"/>
    </row>
    <row r="42" spans="1:37" ht="14.25" customHeight="1">
      <c r="A42" s="50"/>
      <c r="B42" s="121" t="s">
        <v>300</v>
      </c>
      <c r="C42" s="366">
        <v>0.1</v>
      </c>
      <c r="D42" s="367"/>
      <c r="E42" s="122"/>
      <c r="F42" s="123">
        <f>SUM(F35:F41)*$C$42</f>
        <v>0</v>
      </c>
      <c r="G42" s="122"/>
      <c r="H42" s="123">
        <f>SUM(H35:H41)*$C$42</f>
        <v>0</v>
      </c>
      <c r="I42" s="122"/>
      <c r="J42" s="123">
        <f>SUM(J35:J41)*$C$42</f>
        <v>0</v>
      </c>
      <c r="K42" s="122"/>
      <c r="L42" s="123">
        <f>SUM(L35:L41)*$C$42</f>
        <v>0</v>
      </c>
      <c r="M42" s="122"/>
      <c r="N42" s="123">
        <f>SUM(N35:N41)*$C$42</f>
        <v>0</v>
      </c>
      <c r="O42" s="122"/>
      <c r="P42" s="123">
        <f>SUM(P35:P41)*$C$42</f>
        <v>0</v>
      </c>
      <c r="Q42" s="122"/>
      <c r="R42" s="123">
        <f>SUM(R35:R41)*$C$42</f>
        <v>0</v>
      </c>
      <c r="S42" s="122"/>
      <c r="T42" s="123">
        <f>SUM(T35:T41)*$C$42</f>
        <v>0</v>
      </c>
      <c r="U42" s="122"/>
      <c r="V42" s="123">
        <f>SUM(V35:V41)*$C$42</f>
        <v>0</v>
      </c>
      <c r="W42" s="122"/>
      <c r="X42" s="123">
        <f>SUM(X35:X41)*$C$42</f>
        <v>0</v>
      </c>
      <c r="Y42" s="122"/>
      <c r="Z42" s="123">
        <f>SUM(Z35:Z41)*$C$42</f>
        <v>0</v>
      </c>
      <c r="AA42" s="122"/>
      <c r="AB42" s="123">
        <f>SUM(AB35:AB41)*$C$42</f>
        <v>0</v>
      </c>
      <c r="AC42" s="124"/>
      <c r="AD42" s="123">
        <f t="shared" si="26"/>
        <v>0</v>
      </c>
      <c r="AE42" s="106"/>
      <c r="AF42" s="51"/>
      <c r="AG42" s="50"/>
      <c r="AH42" s="50"/>
      <c r="AK42" s="53"/>
    </row>
    <row r="43" spans="1:37" ht="14.25" customHeight="1">
      <c r="A43" s="47"/>
      <c r="B43" s="50"/>
      <c r="C43" s="364" t="s">
        <v>30</v>
      </c>
      <c r="D43" s="365"/>
      <c r="E43" s="125"/>
      <c r="F43" s="126">
        <f>SUM(F34:F42)</f>
        <v>0</v>
      </c>
      <c r="G43" s="125"/>
      <c r="H43" s="126">
        <f>SUM(H34:H42)</f>
        <v>0</v>
      </c>
      <c r="I43" s="125"/>
      <c r="J43" s="126">
        <f>SUM(J34:J42)</f>
        <v>0</v>
      </c>
      <c r="K43" s="125"/>
      <c r="L43" s="126">
        <f>SUM(L34:L42)</f>
        <v>0</v>
      </c>
      <c r="M43" s="125"/>
      <c r="N43" s="126">
        <f>SUM(N34:N42)</f>
        <v>0</v>
      </c>
      <c r="O43" s="125"/>
      <c r="P43" s="126">
        <f>SUM(P34:P42)</f>
        <v>0</v>
      </c>
      <c r="Q43" s="125"/>
      <c r="R43" s="126">
        <f>SUM(R34:R42)</f>
        <v>0</v>
      </c>
      <c r="S43" s="125"/>
      <c r="T43" s="126">
        <f>SUM(T34:T42)</f>
        <v>0</v>
      </c>
      <c r="U43" s="125"/>
      <c r="V43" s="126">
        <f>SUM(V34:V42)</f>
        <v>0</v>
      </c>
      <c r="W43" s="125"/>
      <c r="X43" s="126">
        <f>SUM(X34:X42)</f>
        <v>0</v>
      </c>
      <c r="Y43" s="125"/>
      <c r="Z43" s="126">
        <f>SUM(Z34:Z42)</f>
        <v>0</v>
      </c>
      <c r="AA43" s="125"/>
      <c r="AB43" s="126">
        <f>SUM(AB34:AB42)</f>
        <v>0</v>
      </c>
      <c r="AC43" s="127"/>
      <c r="AD43" s="126">
        <f>SUM(AD34:AD42)</f>
        <v>0</v>
      </c>
      <c r="AE43" s="50"/>
      <c r="AF43" s="51"/>
      <c r="AG43" s="50"/>
      <c r="AH43" s="50"/>
      <c r="AK43" s="53"/>
    </row>
    <row r="44" spans="1:37" ht="14.25" customHeight="1">
      <c r="A44" s="47"/>
      <c r="B44" s="50"/>
      <c r="C44" s="49"/>
      <c r="D44" s="50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50"/>
      <c r="AF44" s="51"/>
      <c r="AG44" s="50"/>
      <c r="AH44" s="50"/>
      <c r="AK44" s="53"/>
    </row>
    <row r="45" spans="1:37" ht="14.25" customHeight="1">
      <c r="A45" s="47"/>
      <c r="B45" s="211"/>
      <c r="C45" s="49"/>
      <c r="D45" s="50"/>
      <c r="E45" s="50"/>
      <c r="F45" s="49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K45" s="53"/>
    </row>
    <row r="46" spans="1:37" ht="14.25" customHeight="1">
      <c r="A46" s="47"/>
      <c r="B46" s="211"/>
      <c r="C46" s="49"/>
      <c r="D46" s="50"/>
      <c r="E46" s="50"/>
      <c r="F46" s="220"/>
      <c r="G46" s="50"/>
      <c r="H46" s="50"/>
      <c r="I46" s="50"/>
      <c r="J46" s="50"/>
      <c r="K46" s="50"/>
      <c r="L46" s="50"/>
      <c r="M46" s="128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K46" s="53"/>
    </row>
    <row r="47" spans="1:37" s="155" customFormat="1" ht="14.25" customHeight="1">
      <c r="A47" s="215"/>
      <c r="B47" s="50"/>
      <c r="C47" s="49"/>
      <c r="D47" s="50"/>
      <c r="E47" s="50"/>
      <c r="F47" s="49"/>
      <c r="G47" s="50"/>
      <c r="H47" s="50"/>
      <c r="I47" s="50"/>
      <c r="J47" s="50"/>
      <c r="K47" s="50"/>
      <c r="L47" s="50"/>
      <c r="M47" s="128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154"/>
      <c r="AF47" s="154"/>
      <c r="AK47" s="156"/>
    </row>
    <row r="48" spans="1:37" ht="14.25" customHeight="1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50"/>
      <c r="AF48" s="51"/>
      <c r="AG48" s="50"/>
      <c r="AH48" s="50"/>
      <c r="AK48" s="53"/>
    </row>
    <row r="49" spans="1:37" ht="14.25" customHeight="1">
      <c r="A49" s="47"/>
      <c r="B49" s="50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1"/>
      <c r="AG49" s="50"/>
      <c r="AH49" s="50"/>
      <c r="AK49" s="53"/>
    </row>
    <row r="50" spans="1:37" ht="14.25" customHeight="1">
      <c r="A50" s="59"/>
      <c r="B50" s="58"/>
      <c r="C50" s="111"/>
      <c r="D50" s="55"/>
      <c r="E50" s="50"/>
      <c r="F50" s="50"/>
      <c r="G50" s="56" t="s">
        <v>39</v>
      </c>
      <c r="H50" s="50"/>
      <c r="I50" s="50"/>
      <c r="J50" s="50"/>
      <c r="K50" s="50"/>
      <c r="L50" s="57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1"/>
      <c r="AG50" s="50"/>
      <c r="AH50" s="50"/>
      <c r="AK50" s="53"/>
    </row>
    <row r="51" spans="1:37" ht="14.25" customHeight="1">
      <c r="A51" s="47"/>
      <c r="B51" s="58"/>
      <c r="C51" s="49"/>
      <c r="D51" s="55"/>
      <c r="E51" s="50"/>
      <c r="F51" s="50"/>
      <c r="G51" s="56"/>
      <c r="H51" s="50"/>
      <c r="I51" s="50"/>
      <c r="J51" s="50"/>
      <c r="K51" s="50"/>
      <c r="L51" s="57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1"/>
      <c r="AG51" s="50"/>
      <c r="AH51" s="50"/>
      <c r="AK51" s="53"/>
    </row>
    <row r="52" spans="1:37" ht="14.25" customHeight="1">
      <c r="A52" s="63"/>
      <c r="B52" s="60"/>
      <c r="C52" s="61"/>
      <c r="D52" s="62" t="s">
        <v>67</v>
      </c>
      <c r="E52" s="361" t="s">
        <v>73</v>
      </c>
      <c r="F52" s="363"/>
      <c r="G52" s="363"/>
      <c r="H52" s="362"/>
      <c r="I52" s="361" t="s">
        <v>74</v>
      </c>
      <c r="J52" s="363"/>
      <c r="K52" s="363"/>
      <c r="L52" s="362"/>
      <c r="M52" s="361" t="s">
        <v>75</v>
      </c>
      <c r="N52" s="363"/>
      <c r="O52" s="363"/>
      <c r="P52" s="362"/>
      <c r="Q52" s="361" t="s">
        <v>76</v>
      </c>
      <c r="R52" s="363"/>
      <c r="S52" s="363"/>
      <c r="T52" s="362"/>
      <c r="U52" s="361" t="s">
        <v>71</v>
      </c>
      <c r="V52" s="363"/>
      <c r="W52" s="363"/>
      <c r="X52" s="362"/>
      <c r="Y52" s="361" t="s">
        <v>72</v>
      </c>
      <c r="Z52" s="363"/>
      <c r="AA52" s="363"/>
      <c r="AB52" s="362"/>
      <c r="AC52" s="60"/>
      <c r="AD52" s="60"/>
      <c r="AE52" s="50"/>
      <c r="AF52" s="51"/>
      <c r="AG52" s="50"/>
      <c r="AH52" s="50"/>
      <c r="AK52" s="53"/>
    </row>
    <row r="53" spans="1:37" ht="14.25" customHeight="1">
      <c r="A53" s="63"/>
      <c r="B53" s="60"/>
      <c r="C53" s="60"/>
      <c r="D53" s="62" t="s">
        <v>68</v>
      </c>
      <c r="E53" s="361" t="s">
        <v>12</v>
      </c>
      <c r="F53" s="362"/>
      <c r="G53" s="361" t="s">
        <v>13</v>
      </c>
      <c r="H53" s="362"/>
      <c r="I53" s="361" t="s">
        <v>14</v>
      </c>
      <c r="J53" s="362"/>
      <c r="K53" s="361" t="s">
        <v>15</v>
      </c>
      <c r="L53" s="362"/>
      <c r="M53" s="361" t="s">
        <v>4</v>
      </c>
      <c r="N53" s="362"/>
      <c r="O53" s="361" t="s">
        <v>5</v>
      </c>
      <c r="P53" s="362"/>
      <c r="Q53" s="361" t="s">
        <v>6</v>
      </c>
      <c r="R53" s="362"/>
      <c r="S53" s="361" t="s">
        <v>7</v>
      </c>
      <c r="T53" s="362"/>
      <c r="U53" s="361" t="s">
        <v>8</v>
      </c>
      <c r="V53" s="362"/>
      <c r="W53" s="361" t="s">
        <v>9</v>
      </c>
      <c r="X53" s="362"/>
      <c r="Y53" s="361" t="s">
        <v>10</v>
      </c>
      <c r="Z53" s="362"/>
      <c r="AA53" s="361" t="s">
        <v>11</v>
      </c>
      <c r="AB53" s="362"/>
      <c r="AC53" s="60"/>
      <c r="AD53" s="60"/>
      <c r="AE53" s="50"/>
      <c r="AF53" s="51"/>
      <c r="AG53" s="50"/>
      <c r="AH53" s="50"/>
      <c r="AK53" s="53"/>
    </row>
    <row r="54" spans="1:37" ht="14.25" customHeight="1">
      <c r="A54" s="47"/>
      <c r="B54" s="64"/>
      <c r="C54" s="64"/>
      <c r="D54" s="65" t="s">
        <v>69</v>
      </c>
      <c r="E54" s="329">
        <v>4</v>
      </c>
      <c r="F54" s="330"/>
      <c r="G54" s="329">
        <v>3</v>
      </c>
      <c r="H54" s="331"/>
      <c r="I54" s="329">
        <v>4</v>
      </c>
      <c r="J54" s="330"/>
      <c r="K54" s="329">
        <v>3</v>
      </c>
      <c r="L54" s="331"/>
      <c r="M54" s="329">
        <v>4</v>
      </c>
      <c r="N54" s="330"/>
      <c r="O54" s="329">
        <v>3</v>
      </c>
      <c r="P54" s="333"/>
      <c r="Q54" s="329">
        <v>4</v>
      </c>
      <c r="R54" s="330"/>
      <c r="S54" s="329">
        <v>2</v>
      </c>
      <c r="T54" s="331"/>
      <c r="U54" s="329">
        <v>4</v>
      </c>
      <c r="V54" s="330"/>
      <c r="W54" s="329">
        <v>4</v>
      </c>
      <c r="X54" s="331"/>
      <c r="Y54" s="329">
        <v>3</v>
      </c>
      <c r="Z54" s="330"/>
      <c r="AA54" s="329">
        <v>0</v>
      </c>
      <c r="AB54" s="331"/>
      <c r="AC54" s="369">
        <f>+E54+G54+I54+K54+M54+O54+Q54+S54+U54+W54+Y54+AA54</f>
        <v>38</v>
      </c>
      <c r="AD54" s="370"/>
      <c r="AE54" s="50"/>
      <c r="AF54" s="51"/>
      <c r="AG54" s="50"/>
      <c r="AH54" s="50"/>
      <c r="AK54" s="53"/>
    </row>
    <row r="55" spans="1:37" ht="14.25" customHeight="1">
      <c r="A55" s="73"/>
      <c r="B55" s="352" t="s">
        <v>66</v>
      </c>
      <c r="C55" s="351" t="s">
        <v>77</v>
      </c>
      <c r="D55" s="198" t="s">
        <v>70</v>
      </c>
      <c r="E55" s="339"/>
      <c r="F55" s="338">
        <v>0</v>
      </c>
      <c r="G55" s="340"/>
      <c r="H55" s="338">
        <v>1</v>
      </c>
      <c r="I55" s="339"/>
      <c r="J55" s="338">
        <v>0</v>
      </c>
      <c r="K55" s="340"/>
      <c r="L55" s="338">
        <v>2</v>
      </c>
      <c r="M55" s="339"/>
      <c r="N55" s="338">
        <v>0</v>
      </c>
      <c r="O55" s="340"/>
      <c r="P55" s="341">
        <v>1</v>
      </c>
      <c r="Q55" s="339"/>
      <c r="R55" s="338">
        <v>0</v>
      </c>
      <c r="S55" s="340"/>
      <c r="T55" s="338">
        <v>2</v>
      </c>
      <c r="U55" s="339"/>
      <c r="V55" s="338">
        <v>0</v>
      </c>
      <c r="W55" s="340"/>
      <c r="X55" s="338">
        <v>1</v>
      </c>
      <c r="Y55" s="339"/>
      <c r="Z55" s="338">
        <v>0</v>
      </c>
      <c r="AA55" s="340"/>
      <c r="AB55" s="338">
        <v>5</v>
      </c>
      <c r="AC55" s="369">
        <f>+F55+H55+J55+L55+N55+P55+R55+T55+V55+X55+Z55+AB55</f>
        <v>12</v>
      </c>
      <c r="AD55" s="370"/>
      <c r="AE55" s="50"/>
      <c r="AF55" s="51"/>
      <c r="AG55" s="203"/>
      <c r="AH55" s="50"/>
      <c r="AK55" s="53"/>
    </row>
    <row r="56" spans="1:37" ht="14.25" customHeight="1">
      <c r="A56" s="73"/>
      <c r="B56" s="74"/>
      <c r="C56" s="75"/>
      <c r="D56" s="76"/>
      <c r="E56" s="77"/>
      <c r="F56" s="78"/>
      <c r="G56" s="79"/>
      <c r="H56" s="80"/>
      <c r="I56" s="81"/>
      <c r="J56" s="80"/>
      <c r="K56" s="81"/>
      <c r="L56" s="80"/>
      <c r="M56" s="81"/>
      <c r="N56" s="80"/>
      <c r="O56" s="81"/>
      <c r="P56" s="80"/>
      <c r="Q56" s="81"/>
      <c r="R56" s="80"/>
      <c r="S56" s="81"/>
      <c r="T56" s="80"/>
      <c r="U56" s="81"/>
      <c r="V56" s="80"/>
      <c r="W56" s="81"/>
      <c r="X56" s="80"/>
      <c r="Y56" s="81"/>
      <c r="Z56" s="80"/>
      <c r="AA56" s="81"/>
      <c r="AB56" s="79"/>
      <c r="AC56" s="361" t="s">
        <v>78</v>
      </c>
      <c r="AD56" s="362"/>
      <c r="AE56" s="50"/>
      <c r="AF56" s="51"/>
      <c r="AG56" s="205"/>
      <c r="AH56" s="50"/>
      <c r="AK56" s="53"/>
    </row>
    <row r="57" spans="1:37" ht="14.25" customHeight="1">
      <c r="A57" s="73"/>
      <c r="B57" s="204" t="str">
        <f>+B12</f>
        <v xml:space="preserve">Play - Trition </v>
      </c>
      <c r="C57" s="318">
        <f>+C12</f>
        <v>80</v>
      </c>
      <c r="D57" s="84" t="str">
        <f>+D12</f>
        <v>Single Class</v>
      </c>
      <c r="E57" s="319">
        <v>0</v>
      </c>
      <c r="F57" s="85">
        <f>E57*C57*$E$54</f>
        <v>0</v>
      </c>
      <c r="G57" s="319">
        <v>0</v>
      </c>
      <c r="H57" s="85">
        <f>G57*C57*$G$54</f>
        <v>0</v>
      </c>
      <c r="I57" s="319">
        <v>0</v>
      </c>
      <c r="J57" s="85">
        <f>I57*C57*$I$54</f>
        <v>0</v>
      </c>
      <c r="K57" s="319">
        <v>0</v>
      </c>
      <c r="L57" s="85">
        <f>K57*C57*$K$54</f>
        <v>0</v>
      </c>
      <c r="M57" s="319">
        <v>0</v>
      </c>
      <c r="N57" s="85">
        <f>M57*C57*$M$54</f>
        <v>0</v>
      </c>
      <c r="O57" s="319">
        <v>0</v>
      </c>
      <c r="P57" s="85">
        <f>O57*C57*$O$54</f>
        <v>0</v>
      </c>
      <c r="Q57" s="319">
        <v>0</v>
      </c>
      <c r="R57" s="85">
        <f>Q57*C57*$Q$54</f>
        <v>0</v>
      </c>
      <c r="S57" s="319">
        <v>0</v>
      </c>
      <c r="T57" s="85">
        <f>S57*C57*$S$54</f>
        <v>0</v>
      </c>
      <c r="U57" s="319">
        <v>0</v>
      </c>
      <c r="V57" s="85">
        <f>U57*C57*$U$54</f>
        <v>0</v>
      </c>
      <c r="W57" s="319">
        <v>0</v>
      </c>
      <c r="X57" s="85">
        <f>W57*C57*$W$54</f>
        <v>0</v>
      </c>
      <c r="Y57" s="319">
        <v>0</v>
      </c>
      <c r="Z57" s="85">
        <f>Y57*C57*$Y$54</f>
        <v>0</v>
      </c>
      <c r="AA57" s="319">
        <v>0</v>
      </c>
      <c r="AB57" s="85">
        <f>AA57*$C57*$AA$54</f>
        <v>0</v>
      </c>
      <c r="AC57" s="86">
        <f t="shared" ref="AC57:AC62" si="41">+E57+G57+I57+K57+M57+O57+Q57+S57+U57+W57+Y57+AA57</f>
        <v>0</v>
      </c>
      <c r="AD57" s="87">
        <f t="shared" ref="AD57:AD62" si="42">F57+H57+J57+L57+N57+P57+R57+T57+V57+X57+Z57+AB57</f>
        <v>0</v>
      </c>
      <c r="AE57" s="50"/>
      <c r="AF57" s="51"/>
      <c r="AG57" s="205"/>
      <c r="AH57" s="50"/>
      <c r="AK57" s="53"/>
    </row>
    <row r="58" spans="1:37" ht="14.25" customHeight="1">
      <c r="A58" s="73"/>
      <c r="B58" s="204" t="str">
        <f t="shared" ref="B58:D58" si="43">+B13</f>
        <v xml:space="preserve">Play - Trition </v>
      </c>
      <c r="C58" s="318">
        <f t="shared" si="43"/>
        <v>100</v>
      </c>
      <c r="D58" s="84" t="str">
        <f t="shared" si="43"/>
        <v>Half Day</v>
      </c>
      <c r="E58" s="319">
        <v>0</v>
      </c>
      <c r="F58" s="85">
        <f t="shared" ref="F58:F62" si="44">E58*C58*$E$54</f>
        <v>0</v>
      </c>
      <c r="G58" s="319">
        <v>0</v>
      </c>
      <c r="H58" s="85">
        <f t="shared" ref="H58:H63" si="45">G58*C58*$G$54</f>
        <v>0</v>
      </c>
      <c r="I58" s="319">
        <v>0</v>
      </c>
      <c r="J58" s="85">
        <f t="shared" ref="J58:J62" si="46">I58*C58*$I$54</f>
        <v>0</v>
      </c>
      <c r="K58" s="319">
        <v>0</v>
      </c>
      <c r="L58" s="85">
        <f t="shared" ref="L58:L62" si="47">K58*C58*$K$54</f>
        <v>0</v>
      </c>
      <c r="M58" s="319">
        <v>0</v>
      </c>
      <c r="N58" s="85">
        <f t="shared" ref="N58:N63" si="48">M58*C58*$M$54</f>
        <v>0</v>
      </c>
      <c r="O58" s="319">
        <v>0</v>
      </c>
      <c r="P58" s="85">
        <f t="shared" ref="P58:P63" si="49">O58*C58*$O$54</f>
        <v>0</v>
      </c>
      <c r="Q58" s="319">
        <v>0</v>
      </c>
      <c r="R58" s="85">
        <f t="shared" ref="R58:R63" si="50">Q58*C58*$Q$54</f>
        <v>0</v>
      </c>
      <c r="S58" s="319">
        <v>0</v>
      </c>
      <c r="T58" s="85">
        <f t="shared" ref="T58:T63" si="51">S58*C58*$S$54</f>
        <v>0</v>
      </c>
      <c r="U58" s="319">
        <v>0</v>
      </c>
      <c r="V58" s="85">
        <f t="shared" ref="V58:V63" si="52">U58*C58*$U$54</f>
        <v>0</v>
      </c>
      <c r="W58" s="319">
        <v>0</v>
      </c>
      <c r="X58" s="85">
        <f t="shared" ref="X58:X63" si="53">W58*C58*$W$54</f>
        <v>0</v>
      </c>
      <c r="Y58" s="319">
        <v>0</v>
      </c>
      <c r="Z58" s="85">
        <f t="shared" ref="Z58:Z63" si="54">Y58*C58*$Y$54</f>
        <v>0</v>
      </c>
      <c r="AA58" s="319">
        <v>0</v>
      </c>
      <c r="AB58" s="85">
        <f t="shared" ref="AB58:AB63" si="55">AA58*$C58*$AA$54</f>
        <v>0</v>
      </c>
      <c r="AC58" s="86">
        <f>+E58+G58+I58+K58+M58+O58+Q58+S58+U58+W58+Y58+AA58</f>
        <v>0</v>
      </c>
      <c r="AD58" s="87">
        <f>F58+H58+J58+L58+N58+P58+R58+T58+V58+X58+Z58+AB58</f>
        <v>0</v>
      </c>
      <c r="AE58" s="50"/>
      <c r="AF58" s="51"/>
      <c r="AG58" s="203"/>
      <c r="AH58" s="50"/>
      <c r="AK58" s="53"/>
    </row>
    <row r="59" spans="1:37" ht="14.25" customHeight="1">
      <c r="A59" s="73"/>
      <c r="B59" s="204" t="str">
        <f t="shared" ref="B59:D59" si="56">+B14</f>
        <v xml:space="preserve">Play - Trition </v>
      </c>
      <c r="C59" s="318">
        <f t="shared" si="56"/>
        <v>155</v>
      </c>
      <c r="D59" s="84" t="str">
        <f t="shared" si="56"/>
        <v>Full Day</v>
      </c>
      <c r="E59" s="319">
        <v>0</v>
      </c>
      <c r="F59" s="85">
        <f t="shared" si="44"/>
        <v>0</v>
      </c>
      <c r="G59" s="319">
        <v>0</v>
      </c>
      <c r="H59" s="85">
        <f t="shared" si="45"/>
        <v>0</v>
      </c>
      <c r="I59" s="319">
        <v>0</v>
      </c>
      <c r="J59" s="85">
        <f t="shared" si="46"/>
        <v>0</v>
      </c>
      <c r="K59" s="319">
        <v>0</v>
      </c>
      <c r="L59" s="85">
        <f t="shared" si="47"/>
        <v>0</v>
      </c>
      <c r="M59" s="319">
        <v>0</v>
      </c>
      <c r="N59" s="85">
        <f t="shared" si="48"/>
        <v>0</v>
      </c>
      <c r="O59" s="319">
        <v>0</v>
      </c>
      <c r="P59" s="85">
        <f t="shared" si="49"/>
        <v>0</v>
      </c>
      <c r="Q59" s="319">
        <v>0</v>
      </c>
      <c r="R59" s="85">
        <f t="shared" si="50"/>
        <v>0</v>
      </c>
      <c r="S59" s="319">
        <v>0</v>
      </c>
      <c r="T59" s="85">
        <f t="shared" si="51"/>
        <v>0</v>
      </c>
      <c r="U59" s="319">
        <v>0</v>
      </c>
      <c r="V59" s="85">
        <f t="shared" si="52"/>
        <v>0</v>
      </c>
      <c r="W59" s="319">
        <v>0</v>
      </c>
      <c r="X59" s="85">
        <f t="shared" si="53"/>
        <v>0</v>
      </c>
      <c r="Y59" s="319">
        <v>0</v>
      </c>
      <c r="Z59" s="85">
        <f t="shared" si="54"/>
        <v>0</v>
      </c>
      <c r="AA59" s="319">
        <v>0</v>
      </c>
      <c r="AB59" s="85">
        <f t="shared" si="55"/>
        <v>0</v>
      </c>
      <c r="AC59" s="86">
        <f t="shared" si="41"/>
        <v>0</v>
      </c>
      <c r="AD59" s="87">
        <f t="shared" si="42"/>
        <v>0</v>
      </c>
      <c r="AE59" s="50"/>
      <c r="AF59" s="51"/>
      <c r="AG59" s="205"/>
      <c r="AH59" s="50"/>
      <c r="AK59" s="53"/>
    </row>
    <row r="60" spans="1:37" ht="14.25" customHeight="1">
      <c r="A60" s="73"/>
      <c r="B60" s="204" t="str">
        <f t="shared" ref="B60:D60" si="57">+B15</f>
        <v>Fun - Trition</v>
      </c>
      <c r="C60" s="318">
        <f t="shared" si="57"/>
        <v>80</v>
      </c>
      <c r="D60" s="84" t="str">
        <f t="shared" si="57"/>
        <v>Single Class</v>
      </c>
      <c r="E60" s="319">
        <v>0</v>
      </c>
      <c r="F60" s="85">
        <f t="shared" si="44"/>
        <v>0</v>
      </c>
      <c r="G60" s="319">
        <v>0</v>
      </c>
      <c r="H60" s="85">
        <f t="shared" si="45"/>
        <v>0</v>
      </c>
      <c r="I60" s="319">
        <v>0</v>
      </c>
      <c r="J60" s="85">
        <f t="shared" si="46"/>
        <v>0</v>
      </c>
      <c r="K60" s="319">
        <v>0</v>
      </c>
      <c r="L60" s="85">
        <f t="shared" si="47"/>
        <v>0</v>
      </c>
      <c r="M60" s="319">
        <v>0</v>
      </c>
      <c r="N60" s="85">
        <f t="shared" si="48"/>
        <v>0</v>
      </c>
      <c r="O60" s="319">
        <v>0</v>
      </c>
      <c r="P60" s="85">
        <f t="shared" si="49"/>
        <v>0</v>
      </c>
      <c r="Q60" s="319">
        <v>0</v>
      </c>
      <c r="R60" s="85">
        <f t="shared" si="50"/>
        <v>0</v>
      </c>
      <c r="S60" s="319">
        <v>0</v>
      </c>
      <c r="T60" s="85">
        <f t="shared" si="51"/>
        <v>0</v>
      </c>
      <c r="U60" s="319">
        <v>0</v>
      </c>
      <c r="V60" s="85">
        <f t="shared" si="52"/>
        <v>0</v>
      </c>
      <c r="W60" s="319">
        <v>0</v>
      </c>
      <c r="X60" s="85">
        <f t="shared" si="53"/>
        <v>0</v>
      </c>
      <c r="Y60" s="319">
        <v>0</v>
      </c>
      <c r="Z60" s="85">
        <f t="shared" si="54"/>
        <v>0</v>
      </c>
      <c r="AA60" s="319">
        <v>0</v>
      </c>
      <c r="AB60" s="85">
        <f t="shared" si="55"/>
        <v>0</v>
      </c>
      <c r="AC60" s="86">
        <f t="shared" si="41"/>
        <v>0</v>
      </c>
      <c r="AD60" s="87">
        <f t="shared" si="42"/>
        <v>0</v>
      </c>
      <c r="AE60" s="50"/>
      <c r="AF60" s="51"/>
      <c r="AG60" s="203"/>
      <c r="AH60" s="50"/>
      <c r="AK60" s="53"/>
    </row>
    <row r="61" spans="1:37" ht="14.25" customHeight="1">
      <c r="A61" s="47"/>
      <c r="B61" s="204" t="str">
        <f t="shared" ref="B61:D61" si="58">+B16</f>
        <v>Fun - Trition</v>
      </c>
      <c r="C61" s="318">
        <f t="shared" si="58"/>
        <v>100</v>
      </c>
      <c r="D61" s="84" t="str">
        <f t="shared" si="58"/>
        <v>Half Day</v>
      </c>
      <c r="E61" s="319">
        <v>0</v>
      </c>
      <c r="F61" s="85">
        <f t="shared" si="44"/>
        <v>0</v>
      </c>
      <c r="G61" s="319">
        <v>0</v>
      </c>
      <c r="H61" s="85">
        <f t="shared" si="45"/>
        <v>0</v>
      </c>
      <c r="I61" s="319">
        <v>0</v>
      </c>
      <c r="J61" s="85">
        <f t="shared" si="46"/>
        <v>0</v>
      </c>
      <c r="K61" s="319">
        <v>0</v>
      </c>
      <c r="L61" s="85">
        <f t="shared" si="47"/>
        <v>0</v>
      </c>
      <c r="M61" s="319">
        <v>0</v>
      </c>
      <c r="N61" s="85">
        <f t="shared" si="48"/>
        <v>0</v>
      </c>
      <c r="O61" s="319">
        <v>0</v>
      </c>
      <c r="P61" s="85">
        <f>O61*C61*$O$54</f>
        <v>0</v>
      </c>
      <c r="Q61" s="319">
        <v>0</v>
      </c>
      <c r="R61" s="85">
        <f t="shared" si="50"/>
        <v>0</v>
      </c>
      <c r="S61" s="319">
        <v>0</v>
      </c>
      <c r="T61" s="85">
        <f t="shared" si="51"/>
        <v>0</v>
      </c>
      <c r="U61" s="319">
        <v>0</v>
      </c>
      <c r="V61" s="85">
        <f t="shared" si="52"/>
        <v>0</v>
      </c>
      <c r="W61" s="319">
        <v>0</v>
      </c>
      <c r="X61" s="85">
        <f t="shared" si="53"/>
        <v>0</v>
      </c>
      <c r="Y61" s="319">
        <v>0</v>
      </c>
      <c r="Z61" s="85">
        <f t="shared" si="54"/>
        <v>0</v>
      </c>
      <c r="AA61" s="319">
        <v>0</v>
      </c>
      <c r="AB61" s="85">
        <f t="shared" si="55"/>
        <v>0</v>
      </c>
      <c r="AC61" s="86">
        <f t="shared" si="41"/>
        <v>0</v>
      </c>
      <c r="AD61" s="87">
        <f t="shared" si="42"/>
        <v>0</v>
      </c>
      <c r="AE61" s="50"/>
      <c r="AF61" s="51"/>
      <c r="AG61" s="205"/>
      <c r="AH61" s="50"/>
      <c r="AK61" s="53"/>
    </row>
    <row r="62" spans="1:37" ht="14.25" customHeight="1">
      <c r="A62" s="47"/>
      <c r="B62" s="204" t="str">
        <f t="shared" ref="B62:D62" si="59">+B17</f>
        <v>Fun - Trition</v>
      </c>
      <c r="C62" s="318">
        <f t="shared" si="59"/>
        <v>155</v>
      </c>
      <c r="D62" s="84" t="str">
        <f t="shared" si="59"/>
        <v>Full Day</v>
      </c>
      <c r="E62" s="319">
        <v>0</v>
      </c>
      <c r="F62" s="85">
        <f t="shared" si="44"/>
        <v>0</v>
      </c>
      <c r="G62" s="319">
        <v>0</v>
      </c>
      <c r="H62" s="85">
        <f t="shared" si="45"/>
        <v>0</v>
      </c>
      <c r="I62" s="319">
        <v>0</v>
      </c>
      <c r="J62" s="85">
        <f t="shared" si="46"/>
        <v>0</v>
      </c>
      <c r="K62" s="319">
        <v>0</v>
      </c>
      <c r="L62" s="85">
        <f t="shared" si="47"/>
        <v>0</v>
      </c>
      <c r="M62" s="319">
        <v>0</v>
      </c>
      <c r="N62" s="85">
        <f t="shared" si="48"/>
        <v>0</v>
      </c>
      <c r="O62" s="319">
        <v>0</v>
      </c>
      <c r="P62" s="85">
        <f t="shared" si="49"/>
        <v>0</v>
      </c>
      <c r="Q62" s="319">
        <v>0</v>
      </c>
      <c r="R62" s="85">
        <f t="shared" si="50"/>
        <v>0</v>
      </c>
      <c r="S62" s="319">
        <v>0</v>
      </c>
      <c r="T62" s="85">
        <f t="shared" si="51"/>
        <v>0</v>
      </c>
      <c r="U62" s="319">
        <v>0</v>
      </c>
      <c r="V62" s="85">
        <f t="shared" si="52"/>
        <v>0</v>
      </c>
      <c r="W62" s="319">
        <v>0</v>
      </c>
      <c r="X62" s="85">
        <f t="shared" si="53"/>
        <v>0</v>
      </c>
      <c r="Y62" s="319">
        <v>0</v>
      </c>
      <c r="Z62" s="85">
        <f t="shared" si="54"/>
        <v>0</v>
      </c>
      <c r="AA62" s="319">
        <v>0</v>
      </c>
      <c r="AB62" s="85">
        <f t="shared" si="55"/>
        <v>0</v>
      </c>
      <c r="AC62" s="86">
        <f t="shared" si="41"/>
        <v>0</v>
      </c>
      <c r="AD62" s="87">
        <f t="shared" si="42"/>
        <v>0</v>
      </c>
      <c r="AE62" s="50"/>
      <c r="AF62" s="51"/>
      <c r="AG62" s="50"/>
      <c r="AH62" s="50"/>
      <c r="AK62" s="53"/>
    </row>
    <row r="63" spans="1:37" ht="14.25" customHeight="1">
      <c r="A63" s="218"/>
      <c r="B63" s="204" t="str">
        <f t="shared" ref="B63:D63" si="60">+B18</f>
        <v>Fit - Trition</v>
      </c>
      <c r="C63" s="318">
        <f t="shared" si="60"/>
        <v>32</v>
      </c>
      <c r="D63" s="84" t="str">
        <f t="shared" si="60"/>
        <v>Per Session</v>
      </c>
      <c r="E63" s="319">
        <v>0</v>
      </c>
      <c r="F63" s="85">
        <f>E63*C63*$E$54</f>
        <v>0</v>
      </c>
      <c r="G63" s="319">
        <v>0</v>
      </c>
      <c r="H63" s="85">
        <f t="shared" si="45"/>
        <v>0</v>
      </c>
      <c r="I63" s="319">
        <v>0</v>
      </c>
      <c r="J63" s="85">
        <f>I63*C63*$I$54</f>
        <v>0</v>
      </c>
      <c r="K63" s="319">
        <v>0</v>
      </c>
      <c r="L63" s="85">
        <f>K63*C63*$K$54</f>
        <v>0</v>
      </c>
      <c r="M63" s="319">
        <v>0</v>
      </c>
      <c r="N63" s="85">
        <f t="shared" si="48"/>
        <v>0</v>
      </c>
      <c r="O63" s="319">
        <v>0</v>
      </c>
      <c r="P63" s="85">
        <f t="shared" si="49"/>
        <v>0</v>
      </c>
      <c r="Q63" s="319">
        <v>0</v>
      </c>
      <c r="R63" s="85">
        <f t="shared" si="50"/>
        <v>0</v>
      </c>
      <c r="S63" s="319">
        <v>0</v>
      </c>
      <c r="T63" s="85">
        <f t="shared" si="51"/>
        <v>0</v>
      </c>
      <c r="U63" s="319">
        <v>0</v>
      </c>
      <c r="V63" s="85">
        <f t="shared" si="52"/>
        <v>0</v>
      </c>
      <c r="W63" s="319">
        <v>0</v>
      </c>
      <c r="X63" s="85">
        <f t="shared" si="53"/>
        <v>0</v>
      </c>
      <c r="Y63" s="319">
        <v>0</v>
      </c>
      <c r="Z63" s="85">
        <f t="shared" si="54"/>
        <v>0</v>
      </c>
      <c r="AA63" s="319">
        <v>0</v>
      </c>
      <c r="AB63" s="85">
        <f t="shared" si="55"/>
        <v>0</v>
      </c>
      <c r="AC63" s="86">
        <f>+E63+G63+I63+K63+M63+O63+Q63+S63+U63+W63+Y63+AA63</f>
        <v>0</v>
      </c>
      <c r="AD63" s="87">
        <f>F63+H63+J63+L63+N63+P63+R63+T63+V63+X63+Z63+AB63</f>
        <v>0</v>
      </c>
      <c r="AE63" s="50"/>
      <c r="AF63" s="51"/>
      <c r="AG63" s="50"/>
      <c r="AH63" s="50"/>
      <c r="AK63" s="53"/>
    </row>
    <row r="64" spans="1:37" ht="14.25" customHeight="1">
      <c r="A64" s="47"/>
      <c r="B64" s="204"/>
      <c r="C64" s="318"/>
      <c r="D64" s="84"/>
      <c r="E64" s="324"/>
      <c r="F64" s="221"/>
      <c r="G64" s="324"/>
      <c r="H64" s="85"/>
      <c r="I64" s="324"/>
      <c r="J64" s="85"/>
      <c r="K64" s="324"/>
      <c r="L64" s="85"/>
      <c r="M64" s="324"/>
      <c r="N64" s="85"/>
      <c r="O64" s="324"/>
      <c r="P64" s="85"/>
      <c r="Q64" s="324"/>
      <c r="R64" s="85"/>
      <c r="S64" s="324"/>
      <c r="T64" s="85"/>
      <c r="U64" s="324"/>
      <c r="V64" s="85"/>
      <c r="W64" s="324"/>
      <c r="X64" s="85"/>
      <c r="Y64" s="324"/>
      <c r="Z64" s="85"/>
      <c r="AA64" s="324"/>
      <c r="AB64" s="85"/>
      <c r="AC64" s="222"/>
      <c r="AD64" s="99"/>
      <c r="AE64" s="50"/>
      <c r="AF64" s="51"/>
      <c r="AG64" s="50"/>
      <c r="AH64" s="50"/>
      <c r="AK64" s="53"/>
    </row>
    <row r="65" spans="1:37" ht="14.25" customHeight="1">
      <c r="A65" s="47"/>
      <c r="B65" s="50"/>
      <c r="C65" s="50"/>
      <c r="D65" s="101" t="s">
        <v>30</v>
      </c>
      <c r="E65" s="102"/>
      <c r="F65" s="103">
        <f>SUM(F56:F64)</f>
        <v>0</v>
      </c>
      <c r="G65" s="104"/>
      <c r="H65" s="105">
        <f>SUM(H56:H64)</f>
        <v>0</v>
      </c>
      <c r="I65" s="104"/>
      <c r="J65" s="105">
        <f>SUM(J56:J64)</f>
        <v>0</v>
      </c>
      <c r="K65" s="104"/>
      <c r="L65" s="105">
        <f>SUM(L56:L64)</f>
        <v>0</v>
      </c>
      <c r="M65" s="104"/>
      <c r="N65" s="105">
        <f>SUM(N56:N64)</f>
        <v>0</v>
      </c>
      <c r="O65" s="104"/>
      <c r="P65" s="105">
        <f>SUM(P56:P64)</f>
        <v>0</v>
      </c>
      <c r="Q65" s="104"/>
      <c r="R65" s="105">
        <f>SUM(R56:R64)</f>
        <v>0</v>
      </c>
      <c r="S65" s="104"/>
      <c r="T65" s="105">
        <f>SUM(T56:T64)</f>
        <v>0</v>
      </c>
      <c r="U65" s="104"/>
      <c r="V65" s="105">
        <f>SUM(V56:V64)</f>
        <v>0</v>
      </c>
      <c r="W65" s="104"/>
      <c r="X65" s="105">
        <f>SUM(X56:X64)</f>
        <v>0</v>
      </c>
      <c r="Y65" s="104"/>
      <c r="Z65" s="105">
        <f>SUM(Z56:Z64)</f>
        <v>0</v>
      </c>
      <c r="AA65" s="104"/>
      <c r="AB65" s="105">
        <f>SUM(AB56:AB64)</f>
        <v>0</v>
      </c>
      <c r="AC65" s="104"/>
      <c r="AD65" s="105">
        <f>SUM(AD56:AD64)</f>
        <v>0</v>
      </c>
      <c r="AE65" s="50"/>
      <c r="AF65" s="51"/>
      <c r="AG65" s="50"/>
      <c r="AH65" s="50"/>
      <c r="AK65" s="53"/>
    </row>
    <row r="66" spans="1:37" ht="14.25" customHeight="1">
      <c r="A66" s="47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  <c r="AG66" s="50"/>
      <c r="AH66" s="50"/>
      <c r="AK66" s="53"/>
    </row>
    <row r="67" spans="1:37" ht="14.25" customHeight="1">
      <c r="A67" s="47"/>
      <c r="B67" s="50"/>
      <c r="C67" s="4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50"/>
      <c r="AH67" s="50"/>
      <c r="AK67" s="53"/>
    </row>
    <row r="68" spans="1:37" ht="14.25" customHeight="1">
      <c r="A68" s="47"/>
      <c r="B68" s="58"/>
      <c r="C68" s="111"/>
      <c r="D68" s="55"/>
      <c r="E68" s="50"/>
      <c r="F68" s="50"/>
      <c r="G68" s="56" t="s">
        <v>40</v>
      </c>
      <c r="H68" s="50"/>
      <c r="I68" s="50"/>
      <c r="J68" s="50"/>
      <c r="K68" s="50"/>
      <c r="L68" s="57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  <c r="AG68" s="50"/>
      <c r="AH68" s="50"/>
      <c r="AK68" s="53"/>
    </row>
    <row r="69" spans="1:37" ht="14.25" customHeight="1">
      <c r="A69" s="47"/>
      <c r="B69" s="58"/>
      <c r="C69" s="111"/>
      <c r="D69" s="55"/>
      <c r="E69" s="50"/>
      <c r="F69" s="50"/>
      <c r="G69" s="56"/>
      <c r="H69" s="50"/>
      <c r="I69" s="50"/>
      <c r="J69" s="50"/>
      <c r="K69" s="50"/>
      <c r="L69" s="57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  <c r="AG69" s="50"/>
      <c r="AH69" s="50"/>
      <c r="AK69" s="53"/>
    </row>
    <row r="70" spans="1:37" ht="14.25" customHeight="1">
      <c r="A70" s="47"/>
      <c r="B70" s="351" t="s">
        <v>66</v>
      </c>
      <c r="C70" s="371" t="s">
        <v>83</v>
      </c>
      <c r="D70" s="372"/>
      <c r="E70" s="361" t="s">
        <v>12</v>
      </c>
      <c r="F70" s="362"/>
      <c r="G70" s="361" t="s">
        <v>13</v>
      </c>
      <c r="H70" s="362"/>
      <c r="I70" s="361" t="s">
        <v>14</v>
      </c>
      <c r="J70" s="362"/>
      <c r="K70" s="361" t="s">
        <v>15</v>
      </c>
      <c r="L70" s="362"/>
      <c r="M70" s="361" t="s">
        <v>4</v>
      </c>
      <c r="N70" s="362"/>
      <c r="O70" s="361" t="s">
        <v>5</v>
      </c>
      <c r="P70" s="362"/>
      <c r="Q70" s="361" t="s">
        <v>6</v>
      </c>
      <c r="R70" s="362"/>
      <c r="S70" s="361" t="s">
        <v>7</v>
      </c>
      <c r="T70" s="362"/>
      <c r="U70" s="361" t="s">
        <v>8</v>
      </c>
      <c r="V70" s="362"/>
      <c r="W70" s="361" t="s">
        <v>9</v>
      </c>
      <c r="X70" s="362"/>
      <c r="Y70" s="361" t="s">
        <v>10</v>
      </c>
      <c r="Z70" s="362"/>
      <c r="AA70" s="361" t="s">
        <v>11</v>
      </c>
      <c r="AB70" s="362"/>
      <c r="AC70" s="361" t="s">
        <v>33</v>
      </c>
      <c r="AD70" s="362"/>
      <c r="AE70" s="50"/>
      <c r="AF70" s="51"/>
      <c r="AG70" s="50"/>
      <c r="AH70" s="50"/>
      <c r="AK70" s="53"/>
    </row>
    <row r="71" spans="1:37" ht="14.25" customHeight="1">
      <c r="A71" s="47"/>
      <c r="B71" s="74"/>
      <c r="C71" s="74"/>
      <c r="D71" s="76"/>
      <c r="E71" s="113"/>
      <c r="F71" s="114"/>
      <c r="G71" s="115"/>
      <c r="H71" s="114"/>
      <c r="I71" s="115"/>
      <c r="J71" s="114"/>
      <c r="K71" s="115"/>
      <c r="L71" s="114"/>
      <c r="M71" s="115"/>
      <c r="N71" s="114"/>
      <c r="O71" s="115"/>
      <c r="P71" s="114"/>
      <c r="Q71" s="115"/>
      <c r="R71" s="114"/>
      <c r="S71" s="115"/>
      <c r="T71" s="114"/>
      <c r="U71" s="115"/>
      <c r="V71" s="114"/>
      <c r="W71" s="115"/>
      <c r="X71" s="114"/>
      <c r="Y71" s="115"/>
      <c r="Z71" s="114"/>
      <c r="AA71" s="115"/>
      <c r="AB71" s="114"/>
      <c r="AC71" s="81"/>
      <c r="AD71" s="80"/>
      <c r="AE71" s="50"/>
      <c r="AF71" s="51"/>
      <c r="AG71" s="50"/>
      <c r="AH71" s="50"/>
      <c r="AK71" s="53"/>
    </row>
    <row r="72" spans="1:37" ht="14.25" customHeight="1">
      <c r="A72" s="47"/>
      <c r="B72" s="204" t="str">
        <f>+B57</f>
        <v xml:space="preserve">Play - Trition </v>
      </c>
      <c r="C72" s="321"/>
      <c r="D72" s="117" t="str">
        <f>+D57</f>
        <v>Single Class</v>
      </c>
      <c r="E72" s="219">
        <f t="shared" ref="E72:G78" si="61">E57</f>
        <v>0</v>
      </c>
      <c r="F72" s="87">
        <f>$C$72*E72*E54</f>
        <v>0</v>
      </c>
      <c r="G72" s="219">
        <f t="shared" si="61"/>
        <v>0</v>
      </c>
      <c r="H72" s="87">
        <f>$C$72*G72*G54</f>
        <v>0</v>
      </c>
      <c r="I72" s="219">
        <f t="shared" ref="I72:I78" si="62">I57</f>
        <v>0</v>
      </c>
      <c r="J72" s="87">
        <f>$C$72*I72*I54</f>
        <v>0</v>
      </c>
      <c r="K72" s="219">
        <f t="shared" ref="K72:K78" si="63">K57</f>
        <v>0</v>
      </c>
      <c r="L72" s="87">
        <f>$C$72*K72*K54</f>
        <v>0</v>
      </c>
      <c r="M72" s="219">
        <f t="shared" ref="M72:M78" si="64">M57</f>
        <v>0</v>
      </c>
      <c r="N72" s="87">
        <f>$C$72*M72*M54</f>
        <v>0</v>
      </c>
      <c r="O72" s="219">
        <f t="shared" ref="O72:O78" si="65">O57</f>
        <v>0</v>
      </c>
      <c r="P72" s="87">
        <f>$C$72*O72*O54</f>
        <v>0</v>
      </c>
      <c r="Q72" s="219">
        <f t="shared" ref="Q72:Q78" si="66">Q57</f>
        <v>0</v>
      </c>
      <c r="R72" s="87">
        <f>$C$72*Q72*Q54</f>
        <v>0</v>
      </c>
      <c r="S72" s="219">
        <f t="shared" ref="S72:S78" si="67">S57</f>
        <v>0</v>
      </c>
      <c r="T72" s="87">
        <f>$C$72*S72*S54</f>
        <v>0</v>
      </c>
      <c r="U72" s="219">
        <f t="shared" ref="U72:U78" si="68">U57</f>
        <v>0</v>
      </c>
      <c r="V72" s="87">
        <f>$C$72*U72*U54</f>
        <v>0</v>
      </c>
      <c r="W72" s="219">
        <f t="shared" ref="W72:W78" si="69">W57</f>
        <v>0</v>
      </c>
      <c r="X72" s="87">
        <f>$C$72*W72*W54</f>
        <v>0</v>
      </c>
      <c r="Y72" s="219">
        <f t="shared" ref="Y72:Y78" si="70">Y57</f>
        <v>0</v>
      </c>
      <c r="Z72" s="87">
        <f>$C$72*Y72*Y54</f>
        <v>0</v>
      </c>
      <c r="AA72" s="219">
        <f t="shared" ref="AA72:AA78" si="71">AA57</f>
        <v>0</v>
      </c>
      <c r="AB72" s="87">
        <f>$C$72*AA72*AA54</f>
        <v>0</v>
      </c>
      <c r="AC72" s="86">
        <f t="shared" ref="AC72:AC78" si="72">+E72+G72+I72+K72+M72+O72+Q72+S72+U72+W72+Y72+AA72</f>
        <v>0</v>
      </c>
      <c r="AD72" s="87">
        <f t="shared" ref="AD72:AD78" si="73">F72+H72+J72+L72+N72+P72+R72+T72+V72+X72+Z72+AB72</f>
        <v>0</v>
      </c>
      <c r="AE72" s="50"/>
      <c r="AF72" s="51"/>
      <c r="AG72" s="50"/>
      <c r="AH72" s="50"/>
      <c r="AK72" s="53"/>
    </row>
    <row r="73" spans="1:37" ht="14.25" customHeight="1">
      <c r="A73" s="47"/>
      <c r="B73" s="204" t="str">
        <f t="shared" ref="B73:B78" si="74">+B58</f>
        <v xml:space="preserve">Play - Trition </v>
      </c>
      <c r="C73" s="321"/>
      <c r="D73" s="117" t="str">
        <f t="shared" ref="D73:D78" si="75">+D58</f>
        <v>Half Day</v>
      </c>
      <c r="E73" s="219">
        <f t="shared" si="61"/>
        <v>0</v>
      </c>
      <c r="F73" s="87">
        <f>$C$73*E73*E54</f>
        <v>0</v>
      </c>
      <c r="G73" s="219">
        <f t="shared" ref="G73" si="76">G58</f>
        <v>0</v>
      </c>
      <c r="H73" s="87">
        <f>$C$73*G73*G54</f>
        <v>0</v>
      </c>
      <c r="I73" s="219">
        <f t="shared" si="62"/>
        <v>0</v>
      </c>
      <c r="J73" s="87">
        <f>$C$73*I73*I54</f>
        <v>0</v>
      </c>
      <c r="K73" s="219">
        <f t="shared" si="63"/>
        <v>0</v>
      </c>
      <c r="L73" s="87">
        <f>$C$73*K73*K54</f>
        <v>0</v>
      </c>
      <c r="M73" s="219">
        <f t="shared" si="64"/>
        <v>0</v>
      </c>
      <c r="N73" s="87">
        <f>$C$73*M73*M54</f>
        <v>0</v>
      </c>
      <c r="O73" s="219">
        <f t="shared" si="65"/>
        <v>0</v>
      </c>
      <c r="P73" s="87">
        <f>$C$73*O73*O54</f>
        <v>0</v>
      </c>
      <c r="Q73" s="219">
        <f t="shared" si="66"/>
        <v>0</v>
      </c>
      <c r="R73" s="87">
        <f>$C$73*Q73*Q54</f>
        <v>0</v>
      </c>
      <c r="S73" s="219">
        <f t="shared" si="67"/>
        <v>0</v>
      </c>
      <c r="T73" s="87">
        <f>$C$73*S73*S54</f>
        <v>0</v>
      </c>
      <c r="U73" s="219">
        <f t="shared" si="68"/>
        <v>0</v>
      </c>
      <c r="V73" s="87">
        <f>$C$73*U73*U54</f>
        <v>0</v>
      </c>
      <c r="W73" s="219">
        <f t="shared" si="69"/>
        <v>0</v>
      </c>
      <c r="X73" s="87">
        <f>$C$73*W73*W54</f>
        <v>0</v>
      </c>
      <c r="Y73" s="219">
        <f t="shared" si="70"/>
        <v>0</v>
      </c>
      <c r="Z73" s="87">
        <f>$C$73*Y73*Y54</f>
        <v>0</v>
      </c>
      <c r="AA73" s="219">
        <f t="shared" si="71"/>
        <v>0</v>
      </c>
      <c r="AB73" s="87">
        <f>$C$73*AA73*AA54</f>
        <v>0</v>
      </c>
      <c r="AC73" s="86">
        <f t="shared" si="72"/>
        <v>0</v>
      </c>
      <c r="AD73" s="87">
        <f t="shared" si="73"/>
        <v>0</v>
      </c>
      <c r="AE73" s="50"/>
      <c r="AF73" s="51"/>
      <c r="AG73" s="50"/>
      <c r="AH73" s="50"/>
      <c r="AK73" s="53"/>
    </row>
    <row r="74" spans="1:37" ht="14.25" customHeight="1">
      <c r="A74" s="47"/>
      <c r="B74" s="204" t="str">
        <f t="shared" si="74"/>
        <v xml:space="preserve">Play - Trition </v>
      </c>
      <c r="C74" s="321"/>
      <c r="D74" s="117" t="str">
        <f t="shared" si="75"/>
        <v>Full Day</v>
      </c>
      <c r="E74" s="219">
        <f t="shared" si="61"/>
        <v>0</v>
      </c>
      <c r="F74" s="87">
        <f>$C$74*E74*E54</f>
        <v>0</v>
      </c>
      <c r="G74" s="219">
        <f t="shared" ref="G74" si="77">G59</f>
        <v>0</v>
      </c>
      <c r="H74" s="87">
        <f>$C$74*G74*G54</f>
        <v>0</v>
      </c>
      <c r="I74" s="219">
        <f t="shared" si="62"/>
        <v>0</v>
      </c>
      <c r="J74" s="87">
        <f>$C$74*I74*I54</f>
        <v>0</v>
      </c>
      <c r="K74" s="219">
        <f t="shared" si="63"/>
        <v>0</v>
      </c>
      <c r="L74" s="87">
        <f>$C$74*K74*K54</f>
        <v>0</v>
      </c>
      <c r="M74" s="219">
        <f t="shared" si="64"/>
        <v>0</v>
      </c>
      <c r="N74" s="87">
        <f>$C$74*M74*M54</f>
        <v>0</v>
      </c>
      <c r="O74" s="219">
        <f t="shared" si="65"/>
        <v>0</v>
      </c>
      <c r="P74" s="87">
        <f>$C$74*O74*O54</f>
        <v>0</v>
      </c>
      <c r="Q74" s="219">
        <f t="shared" si="66"/>
        <v>0</v>
      </c>
      <c r="R74" s="87">
        <f>$C$74*Q74*Q54</f>
        <v>0</v>
      </c>
      <c r="S74" s="219">
        <f t="shared" si="67"/>
        <v>0</v>
      </c>
      <c r="T74" s="87">
        <f>$C$74*S74*S54</f>
        <v>0</v>
      </c>
      <c r="U74" s="219">
        <f t="shared" si="68"/>
        <v>0</v>
      </c>
      <c r="V74" s="87">
        <f>$C$74*U74*U54</f>
        <v>0</v>
      </c>
      <c r="W74" s="219">
        <f t="shared" si="69"/>
        <v>0</v>
      </c>
      <c r="X74" s="87">
        <f>$C$74*W74*W54</f>
        <v>0</v>
      </c>
      <c r="Y74" s="219">
        <f t="shared" si="70"/>
        <v>0</v>
      </c>
      <c r="Z74" s="87">
        <f>$C$74*Y74*Y54</f>
        <v>0</v>
      </c>
      <c r="AA74" s="219">
        <f t="shared" si="71"/>
        <v>0</v>
      </c>
      <c r="AB74" s="87">
        <f>$C$74*AA74*AA54</f>
        <v>0</v>
      </c>
      <c r="AC74" s="86">
        <f t="shared" si="72"/>
        <v>0</v>
      </c>
      <c r="AD74" s="87">
        <f t="shared" si="73"/>
        <v>0</v>
      </c>
      <c r="AE74" s="50"/>
      <c r="AF74" s="51"/>
      <c r="AG74" s="50"/>
      <c r="AH74" s="50"/>
      <c r="AK74" s="53"/>
    </row>
    <row r="75" spans="1:37" ht="14.25" customHeight="1">
      <c r="A75" s="47"/>
      <c r="B75" s="204" t="str">
        <f t="shared" si="74"/>
        <v>Fun - Trition</v>
      </c>
      <c r="C75" s="321"/>
      <c r="D75" s="117" t="str">
        <f t="shared" si="75"/>
        <v>Single Class</v>
      </c>
      <c r="E75" s="219">
        <f t="shared" si="61"/>
        <v>0</v>
      </c>
      <c r="F75" s="87">
        <f>$C$75*E75</f>
        <v>0</v>
      </c>
      <c r="G75" s="219">
        <f t="shared" ref="G75" si="78">G60</f>
        <v>0</v>
      </c>
      <c r="H75" s="87">
        <f>$C$75*G75</f>
        <v>0</v>
      </c>
      <c r="I75" s="219">
        <f t="shared" si="62"/>
        <v>0</v>
      </c>
      <c r="J75" s="87">
        <f>$C$75*I75</f>
        <v>0</v>
      </c>
      <c r="K75" s="219">
        <f t="shared" si="63"/>
        <v>0</v>
      </c>
      <c r="L75" s="87">
        <f>$C$75*K75</f>
        <v>0</v>
      </c>
      <c r="M75" s="219">
        <f t="shared" si="64"/>
        <v>0</v>
      </c>
      <c r="N75" s="87">
        <f>$C$75*M75</f>
        <v>0</v>
      </c>
      <c r="O75" s="219">
        <f t="shared" si="65"/>
        <v>0</v>
      </c>
      <c r="P75" s="87">
        <f>$C$75*O75</f>
        <v>0</v>
      </c>
      <c r="Q75" s="219">
        <f t="shared" si="66"/>
        <v>0</v>
      </c>
      <c r="R75" s="87">
        <f>$C$75*Q75</f>
        <v>0</v>
      </c>
      <c r="S75" s="219">
        <f t="shared" si="67"/>
        <v>0</v>
      </c>
      <c r="T75" s="87">
        <f>$C$75*S75</f>
        <v>0</v>
      </c>
      <c r="U75" s="219">
        <f t="shared" si="68"/>
        <v>0</v>
      </c>
      <c r="V75" s="87">
        <f>$C$75*U75</f>
        <v>0</v>
      </c>
      <c r="W75" s="219">
        <f t="shared" si="69"/>
        <v>0</v>
      </c>
      <c r="X75" s="87">
        <f>$C$75*W75</f>
        <v>0</v>
      </c>
      <c r="Y75" s="219">
        <f t="shared" si="70"/>
        <v>0</v>
      </c>
      <c r="Z75" s="87">
        <f>$C$75*Y75</f>
        <v>0</v>
      </c>
      <c r="AA75" s="219">
        <f t="shared" si="71"/>
        <v>0</v>
      </c>
      <c r="AB75" s="87">
        <f>$C$75*AA75</f>
        <v>0</v>
      </c>
      <c r="AC75" s="86">
        <f t="shared" si="72"/>
        <v>0</v>
      </c>
      <c r="AD75" s="87">
        <f t="shared" si="73"/>
        <v>0</v>
      </c>
      <c r="AE75" s="50"/>
      <c r="AF75" s="51"/>
      <c r="AG75" s="50"/>
      <c r="AH75" s="50"/>
      <c r="AK75" s="53"/>
    </row>
    <row r="76" spans="1:37" ht="14.25" customHeight="1">
      <c r="A76" s="47"/>
      <c r="B76" s="204" t="str">
        <f t="shared" si="74"/>
        <v>Fun - Trition</v>
      </c>
      <c r="C76" s="321"/>
      <c r="D76" s="117" t="str">
        <f t="shared" si="75"/>
        <v>Half Day</v>
      </c>
      <c r="E76" s="219">
        <f t="shared" si="61"/>
        <v>0</v>
      </c>
      <c r="F76" s="87">
        <f>E76*$C$76</f>
        <v>0</v>
      </c>
      <c r="G76" s="219">
        <f t="shared" ref="G76" si="79">G61</f>
        <v>0</v>
      </c>
      <c r="H76" s="85">
        <f>G76*$C$76</f>
        <v>0</v>
      </c>
      <c r="I76" s="219">
        <f t="shared" si="62"/>
        <v>0</v>
      </c>
      <c r="J76" s="87">
        <f>I76*$C$76</f>
        <v>0</v>
      </c>
      <c r="K76" s="219">
        <f t="shared" si="63"/>
        <v>0</v>
      </c>
      <c r="L76" s="87">
        <f>K76*$C$76</f>
        <v>0</v>
      </c>
      <c r="M76" s="219">
        <f t="shared" si="64"/>
        <v>0</v>
      </c>
      <c r="N76" s="87">
        <f>M76*$C$76</f>
        <v>0</v>
      </c>
      <c r="O76" s="219">
        <f t="shared" si="65"/>
        <v>0</v>
      </c>
      <c r="P76" s="87">
        <f>O76*$C$76</f>
        <v>0</v>
      </c>
      <c r="Q76" s="219">
        <f t="shared" si="66"/>
        <v>0</v>
      </c>
      <c r="R76" s="87">
        <f>Q76*$C$76</f>
        <v>0</v>
      </c>
      <c r="S76" s="219">
        <f t="shared" si="67"/>
        <v>0</v>
      </c>
      <c r="T76" s="87">
        <f>S76*$C$76</f>
        <v>0</v>
      </c>
      <c r="U76" s="219">
        <f t="shared" si="68"/>
        <v>0</v>
      </c>
      <c r="V76" s="87">
        <f>U76*$C$76</f>
        <v>0</v>
      </c>
      <c r="W76" s="219">
        <f t="shared" si="69"/>
        <v>0</v>
      </c>
      <c r="X76" s="87">
        <f>W76*$C$76</f>
        <v>0</v>
      </c>
      <c r="Y76" s="219">
        <f t="shared" si="70"/>
        <v>0</v>
      </c>
      <c r="Z76" s="87">
        <f>Y76*$C$76</f>
        <v>0</v>
      </c>
      <c r="AA76" s="219">
        <f t="shared" si="71"/>
        <v>0</v>
      </c>
      <c r="AB76" s="87">
        <f>AA76*$C$76</f>
        <v>0</v>
      </c>
      <c r="AC76" s="86">
        <f t="shared" si="72"/>
        <v>0</v>
      </c>
      <c r="AD76" s="87">
        <f t="shared" si="73"/>
        <v>0</v>
      </c>
      <c r="AE76" s="50"/>
      <c r="AF76" s="51"/>
      <c r="AG76" s="50"/>
      <c r="AH76" s="50"/>
      <c r="AK76" s="53"/>
    </row>
    <row r="77" spans="1:37" ht="14.25" customHeight="1">
      <c r="A77" s="51"/>
      <c r="B77" s="204" t="str">
        <f t="shared" si="74"/>
        <v>Fun - Trition</v>
      </c>
      <c r="C77" s="321"/>
      <c r="D77" s="117" t="str">
        <f t="shared" si="75"/>
        <v>Full Day</v>
      </c>
      <c r="E77" s="219">
        <f t="shared" si="61"/>
        <v>0</v>
      </c>
      <c r="F77" s="87">
        <f>$C$77*E77*E54</f>
        <v>0</v>
      </c>
      <c r="G77" s="219">
        <f t="shared" ref="G77" si="80">G62</f>
        <v>0</v>
      </c>
      <c r="H77" s="87">
        <f>$C$77*G77*G54</f>
        <v>0</v>
      </c>
      <c r="I77" s="219">
        <f t="shared" si="62"/>
        <v>0</v>
      </c>
      <c r="J77" s="87">
        <f>$C$77*I77*I54</f>
        <v>0</v>
      </c>
      <c r="K77" s="219">
        <f t="shared" si="63"/>
        <v>0</v>
      </c>
      <c r="L77" s="87">
        <f>$C$77*K77*K54</f>
        <v>0</v>
      </c>
      <c r="M77" s="219">
        <f t="shared" si="64"/>
        <v>0</v>
      </c>
      <c r="N77" s="87">
        <f>$C$77*M77*M54</f>
        <v>0</v>
      </c>
      <c r="O77" s="219">
        <f t="shared" si="65"/>
        <v>0</v>
      </c>
      <c r="P77" s="87">
        <f>$C$77*O77*O54</f>
        <v>0</v>
      </c>
      <c r="Q77" s="219">
        <f t="shared" si="66"/>
        <v>0</v>
      </c>
      <c r="R77" s="87">
        <f>$C$77*Q77*Q54</f>
        <v>0</v>
      </c>
      <c r="S77" s="219">
        <f t="shared" si="67"/>
        <v>0</v>
      </c>
      <c r="T77" s="87">
        <f>$C$77*S77*S54</f>
        <v>0</v>
      </c>
      <c r="U77" s="219">
        <f t="shared" si="68"/>
        <v>0</v>
      </c>
      <c r="V77" s="87">
        <f>$C$77*U77*U54</f>
        <v>0</v>
      </c>
      <c r="W77" s="219">
        <f t="shared" si="69"/>
        <v>0</v>
      </c>
      <c r="X77" s="87">
        <f>$C$77*W77*W54</f>
        <v>0</v>
      </c>
      <c r="Y77" s="219">
        <f t="shared" si="70"/>
        <v>0</v>
      </c>
      <c r="Z77" s="85">
        <f>$C$77*Y77*Y54</f>
        <v>0</v>
      </c>
      <c r="AA77" s="219">
        <f t="shared" si="71"/>
        <v>0</v>
      </c>
      <c r="AB77" s="87">
        <f>$C$77*AA77*AA54</f>
        <v>0</v>
      </c>
      <c r="AC77" s="86">
        <f t="shared" si="72"/>
        <v>0</v>
      </c>
      <c r="AD77" s="87">
        <f t="shared" si="73"/>
        <v>0</v>
      </c>
      <c r="AE77" s="50"/>
      <c r="AF77" s="51"/>
      <c r="AG77" s="50"/>
      <c r="AH77" s="50"/>
      <c r="AK77" s="53"/>
    </row>
    <row r="78" spans="1:37" ht="14.25" customHeight="1">
      <c r="A78" s="51"/>
      <c r="B78" s="204" t="str">
        <f t="shared" si="74"/>
        <v>Fit - Trition</v>
      </c>
      <c r="C78" s="321"/>
      <c r="D78" s="117" t="str">
        <f t="shared" si="75"/>
        <v>Per Session</v>
      </c>
      <c r="E78" s="219">
        <f t="shared" si="61"/>
        <v>0</v>
      </c>
      <c r="F78" s="87">
        <f>$C$78*E78*E54</f>
        <v>0</v>
      </c>
      <c r="G78" s="219">
        <f t="shared" ref="G78" si="81">G63</f>
        <v>0</v>
      </c>
      <c r="H78" s="87">
        <f>$C$78*G78*G54</f>
        <v>0</v>
      </c>
      <c r="I78" s="219">
        <f t="shared" si="62"/>
        <v>0</v>
      </c>
      <c r="J78" s="87">
        <f>$C$78*I78*I54</f>
        <v>0</v>
      </c>
      <c r="K78" s="219">
        <f t="shared" si="63"/>
        <v>0</v>
      </c>
      <c r="L78" s="87">
        <f>$C$78*K78*K54</f>
        <v>0</v>
      </c>
      <c r="M78" s="219">
        <f t="shared" si="64"/>
        <v>0</v>
      </c>
      <c r="N78" s="87">
        <f>$C$78*M78*M54</f>
        <v>0</v>
      </c>
      <c r="O78" s="219">
        <f t="shared" si="65"/>
        <v>0</v>
      </c>
      <c r="P78" s="87">
        <f>$C$78*O78*O54</f>
        <v>0</v>
      </c>
      <c r="Q78" s="219">
        <f t="shared" si="66"/>
        <v>0</v>
      </c>
      <c r="R78" s="87">
        <f>$C$78*Q78*Q54</f>
        <v>0</v>
      </c>
      <c r="S78" s="219">
        <f t="shared" si="67"/>
        <v>0</v>
      </c>
      <c r="T78" s="87">
        <f>$C$78*S78*S54</f>
        <v>0</v>
      </c>
      <c r="U78" s="219">
        <f t="shared" si="68"/>
        <v>0</v>
      </c>
      <c r="V78" s="87">
        <f>$C$78*U78*U54</f>
        <v>0</v>
      </c>
      <c r="W78" s="219">
        <f t="shared" si="69"/>
        <v>0</v>
      </c>
      <c r="X78" s="87">
        <f>$C$78*W78*W54</f>
        <v>0</v>
      </c>
      <c r="Y78" s="219">
        <f t="shared" si="70"/>
        <v>0</v>
      </c>
      <c r="Z78" s="87">
        <f>$C$78*Y78*Y54</f>
        <v>0</v>
      </c>
      <c r="AA78" s="219">
        <f t="shared" si="71"/>
        <v>0</v>
      </c>
      <c r="AB78" s="87">
        <f>$C$78*AA78*AA54</f>
        <v>0</v>
      </c>
      <c r="AC78" s="86">
        <f t="shared" si="72"/>
        <v>0</v>
      </c>
      <c r="AD78" s="87">
        <f t="shared" si="73"/>
        <v>0</v>
      </c>
      <c r="AE78" s="50"/>
      <c r="AF78" s="50"/>
      <c r="AG78" s="50"/>
      <c r="AH78" s="50"/>
      <c r="AK78" s="53"/>
    </row>
    <row r="79" spans="1:37" ht="14.25" customHeight="1">
      <c r="A79" s="51"/>
      <c r="B79" s="204"/>
      <c r="C79" s="321"/>
      <c r="D79" s="223"/>
      <c r="E79" s="224"/>
      <c r="F79" s="225"/>
      <c r="G79" s="224"/>
      <c r="H79" s="225"/>
      <c r="I79" s="224"/>
      <c r="J79" s="225"/>
      <c r="K79" s="224"/>
      <c r="L79" s="225"/>
      <c r="M79" s="224"/>
      <c r="N79" s="225"/>
      <c r="O79" s="224"/>
      <c r="P79" s="225"/>
      <c r="Q79" s="224"/>
      <c r="R79" s="225"/>
      <c r="S79" s="224"/>
      <c r="T79" s="225"/>
      <c r="U79" s="224"/>
      <c r="V79" s="225"/>
      <c r="W79" s="224"/>
      <c r="X79" s="225"/>
      <c r="Y79" s="224"/>
      <c r="Z79" s="225"/>
      <c r="AA79" s="224"/>
      <c r="AB79" s="225"/>
      <c r="AC79" s="226"/>
      <c r="AD79" s="87"/>
      <c r="AE79" s="50"/>
      <c r="AF79" s="50"/>
      <c r="AG79" s="50"/>
      <c r="AH79" s="50"/>
    </row>
    <row r="80" spans="1:37" ht="14.25" customHeight="1">
      <c r="A80" s="51"/>
      <c r="B80" s="204"/>
      <c r="C80" s="343"/>
      <c r="D80" s="223"/>
      <c r="E80" s="227"/>
      <c r="F80" s="225"/>
      <c r="G80" s="227"/>
      <c r="H80" s="225"/>
      <c r="I80" s="227"/>
      <c r="J80" s="85"/>
      <c r="K80" s="64"/>
      <c r="L80" s="85"/>
      <c r="M80" s="227"/>
      <c r="N80" s="225"/>
      <c r="O80" s="227"/>
      <c r="P80" s="225"/>
      <c r="Q80" s="227"/>
      <c r="R80" s="225"/>
      <c r="S80" s="224"/>
      <c r="T80" s="225"/>
      <c r="U80" s="227"/>
      <c r="V80" s="225"/>
      <c r="W80" s="227"/>
      <c r="X80" s="225"/>
      <c r="Y80" s="227"/>
      <c r="Z80" s="225"/>
      <c r="AA80" s="227"/>
      <c r="AB80" s="225"/>
      <c r="AC80" s="226"/>
      <c r="AD80" s="85"/>
      <c r="AE80" s="50"/>
      <c r="AF80" s="50"/>
      <c r="AG80" s="50"/>
      <c r="AH80" s="50"/>
    </row>
    <row r="81" spans="1:34" ht="14.25">
      <c r="A81" s="51"/>
      <c r="B81" s="204"/>
      <c r="C81" s="343"/>
      <c r="D81" s="117"/>
      <c r="E81" s="120"/>
      <c r="F81" s="228"/>
      <c r="G81" s="120"/>
      <c r="H81" s="228"/>
      <c r="I81" s="120"/>
      <c r="J81" s="228"/>
      <c r="K81" s="120"/>
      <c r="L81" s="228"/>
      <c r="M81" s="120"/>
      <c r="N81" s="228"/>
      <c r="O81" s="120"/>
      <c r="P81" s="228"/>
      <c r="Q81" s="120"/>
      <c r="R81" s="228"/>
      <c r="S81" s="120"/>
      <c r="T81" s="228"/>
      <c r="U81" s="120"/>
      <c r="V81" s="228"/>
      <c r="W81" s="120"/>
      <c r="X81" s="228"/>
      <c r="Y81" s="120"/>
      <c r="Z81" s="228"/>
      <c r="AA81" s="120"/>
      <c r="AB81" s="229"/>
      <c r="AC81" s="230"/>
      <c r="AD81" s="221"/>
      <c r="AE81" s="50"/>
      <c r="AF81" s="50"/>
      <c r="AG81" s="50"/>
      <c r="AH81" s="50"/>
    </row>
    <row r="82" spans="1:34" ht="14.25">
      <c r="A82" s="211"/>
      <c r="B82" s="121" t="s">
        <v>300</v>
      </c>
      <c r="C82" s="366">
        <v>0.1</v>
      </c>
      <c r="D82" s="367"/>
      <c r="E82" s="122"/>
      <c r="F82" s="123">
        <f>SUM(F72:F81)*$C$42</f>
        <v>0</v>
      </c>
      <c r="G82" s="122"/>
      <c r="H82" s="123">
        <f>SUM(H72:H81)*$C$42</f>
        <v>0</v>
      </c>
      <c r="I82" s="122"/>
      <c r="J82" s="123">
        <f>SUM(J72:J81)*$C$42</f>
        <v>0</v>
      </c>
      <c r="K82" s="122"/>
      <c r="L82" s="123">
        <f>SUM(L72:L81)*$C$42</f>
        <v>0</v>
      </c>
      <c r="M82" s="122"/>
      <c r="N82" s="123">
        <f>SUM(N72:N81)*$C$42</f>
        <v>0</v>
      </c>
      <c r="O82" s="122"/>
      <c r="P82" s="123">
        <f>SUM(P72:P81)*$C$42</f>
        <v>0</v>
      </c>
      <c r="Q82" s="122"/>
      <c r="R82" s="123">
        <f>SUM(R72:R81)*$C$42</f>
        <v>0</v>
      </c>
      <c r="S82" s="122"/>
      <c r="T82" s="123">
        <f>SUM(T72:T81)*$C$42</f>
        <v>0</v>
      </c>
      <c r="U82" s="122"/>
      <c r="V82" s="123">
        <f>SUM(V72:V81)*$C$42</f>
        <v>0</v>
      </c>
      <c r="W82" s="122"/>
      <c r="X82" s="123">
        <f>SUM(X72:X81)*$C$42</f>
        <v>0</v>
      </c>
      <c r="Y82" s="122"/>
      <c r="Z82" s="123">
        <f>SUM(Z72:Z81)*$C$42</f>
        <v>0</v>
      </c>
      <c r="AA82" s="122"/>
      <c r="AB82" s="123">
        <f>SUM(AB72:AB81)*$C$42</f>
        <v>0</v>
      </c>
      <c r="AC82" s="124"/>
      <c r="AD82" s="123">
        <f>F82+H82+J82+L82+N82+P82+R82+T82+V82+X82+Z82+AB82</f>
        <v>0</v>
      </c>
    </row>
    <row r="83" spans="1:34" ht="14.25">
      <c r="A83" s="47"/>
      <c r="B83" s="51"/>
      <c r="C83" s="364" t="s">
        <v>30</v>
      </c>
      <c r="D83" s="365"/>
      <c r="E83" s="125"/>
      <c r="F83" s="126">
        <f>SUM(F71:F82)</f>
        <v>0</v>
      </c>
      <c r="G83" s="125"/>
      <c r="H83" s="126">
        <f>SUM(H71:H82)</f>
        <v>0</v>
      </c>
      <c r="I83" s="125"/>
      <c r="J83" s="126">
        <f>SUM(J71:J82)</f>
        <v>0</v>
      </c>
      <c r="K83" s="125"/>
      <c r="L83" s="126">
        <f>SUM(L71:L82)</f>
        <v>0</v>
      </c>
      <c r="M83" s="125"/>
      <c r="N83" s="126">
        <f>SUM(N71:N82)</f>
        <v>0</v>
      </c>
      <c r="O83" s="125"/>
      <c r="P83" s="126">
        <f>SUM(P71:P82)</f>
        <v>0</v>
      </c>
      <c r="Q83" s="125"/>
      <c r="R83" s="126">
        <f>SUM(R71:R82)</f>
        <v>0</v>
      </c>
      <c r="S83" s="125"/>
      <c r="T83" s="126">
        <f>SUM(T71:T82)</f>
        <v>0</v>
      </c>
      <c r="U83" s="125"/>
      <c r="V83" s="126">
        <f>SUM(V71:V82)</f>
        <v>0</v>
      </c>
      <c r="W83" s="125"/>
      <c r="X83" s="126">
        <f>SUM(X71:X82)</f>
        <v>0</v>
      </c>
      <c r="Y83" s="125"/>
      <c r="Z83" s="126">
        <f>SUM(Z71:Z82)</f>
        <v>0</v>
      </c>
      <c r="AA83" s="125"/>
      <c r="AB83" s="126">
        <f>SUM(AB71:AB82)</f>
        <v>0</v>
      </c>
      <c r="AC83" s="127"/>
      <c r="AD83" s="126">
        <f>SUM(AD71:AD82)</f>
        <v>0</v>
      </c>
      <c r="AE83" s="50"/>
      <c r="AF83" s="51"/>
      <c r="AG83" s="211"/>
      <c r="AH83" s="211"/>
    </row>
    <row r="84" spans="1:34" ht="14.25">
      <c r="A84" s="47"/>
      <c r="B84" s="50"/>
      <c r="C84" s="49"/>
      <c r="D84" s="55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  <c r="AG84" s="211"/>
      <c r="AH84" s="211"/>
    </row>
    <row r="85" spans="1:34" ht="14.25">
      <c r="A85" s="59"/>
      <c r="B85" s="50"/>
      <c r="C85" s="49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  <c r="AG85" s="211"/>
      <c r="AH85" s="211"/>
    </row>
    <row r="86" spans="1:34" ht="14.25">
      <c r="A86" s="231"/>
      <c r="AE86" s="50"/>
      <c r="AF86" s="51"/>
      <c r="AG86" s="211"/>
      <c r="AH86" s="211"/>
    </row>
  </sheetData>
  <mergeCells count="74">
    <mergeCell ref="C82:D82"/>
    <mergeCell ref="C83:D83"/>
    <mergeCell ref="Q70:R70"/>
    <mergeCell ref="S70:T70"/>
    <mergeCell ref="U70:V70"/>
    <mergeCell ref="AC54:AD54"/>
    <mergeCell ref="AC55:AD55"/>
    <mergeCell ref="AC56:AD56"/>
    <mergeCell ref="C70:D70"/>
    <mergeCell ref="E70:F70"/>
    <mergeCell ref="G70:H70"/>
    <mergeCell ref="I70:J70"/>
    <mergeCell ref="K70:L70"/>
    <mergeCell ref="M70:N70"/>
    <mergeCell ref="O70:P70"/>
    <mergeCell ref="AC70:AD70"/>
    <mergeCell ref="W70:X70"/>
    <mergeCell ref="Y70:Z70"/>
    <mergeCell ref="AA70:AB70"/>
    <mergeCell ref="AA53:AB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Q52:T52"/>
    <mergeCell ref="U52:X52"/>
    <mergeCell ref="Y52:AB52"/>
    <mergeCell ref="Q33:R33"/>
    <mergeCell ref="S33:T33"/>
    <mergeCell ref="U33:V33"/>
    <mergeCell ref="W33:X33"/>
    <mergeCell ref="Y33:Z33"/>
    <mergeCell ref="AA33:AB33"/>
    <mergeCell ref="C42:D42"/>
    <mergeCell ref="C43:D43"/>
    <mergeCell ref="E52:H52"/>
    <mergeCell ref="I52:L52"/>
    <mergeCell ref="M52:P52"/>
    <mergeCell ref="AC9:AD9"/>
    <mergeCell ref="AC10:AD10"/>
    <mergeCell ref="AC11:AD11"/>
    <mergeCell ref="C33:D33"/>
    <mergeCell ref="E33:F33"/>
    <mergeCell ref="G33:H33"/>
    <mergeCell ref="I33:J33"/>
    <mergeCell ref="K33:L33"/>
    <mergeCell ref="M33:N33"/>
    <mergeCell ref="O33:P33"/>
    <mergeCell ref="AC33:AD33"/>
    <mergeCell ref="AA8:AB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Y7:AB7"/>
    <mergeCell ref="E7:H7"/>
    <mergeCell ref="I7:L7"/>
    <mergeCell ref="M7:P7"/>
    <mergeCell ref="Q7:T7"/>
    <mergeCell ref="U7:X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topLeftCell="B55" zoomScale="75" zoomScaleNormal="75" workbookViewId="0">
      <selection activeCell="R67" sqref="R67"/>
    </sheetView>
  </sheetViews>
  <sheetFormatPr defaultColWidth="10.25" defaultRowHeight="19.899999999999999" customHeight="1"/>
  <cols>
    <col min="1" max="1" width="2.875" style="1" customWidth="1"/>
    <col min="2" max="2" width="4.625" style="1" customWidth="1"/>
    <col min="3" max="3" width="35.25" style="1" customWidth="1"/>
    <col min="4" max="4" width="3.875" style="1" customWidth="1"/>
    <col min="5" max="5" width="5.75" style="1" customWidth="1"/>
    <col min="6" max="18" width="8.75" style="1" customWidth="1"/>
    <col min="19" max="19" width="4.75" style="1" customWidth="1"/>
    <col min="20" max="16384" width="10.25" style="1"/>
  </cols>
  <sheetData>
    <row r="1" spans="1:19" ht="14.4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14.4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</row>
    <row r="3" spans="1:19" ht="14.45" customHeigh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/>
    </row>
    <row r="4" spans="1:19" ht="14.45" customHeight="1">
      <c r="A4" s="6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10"/>
      <c r="S4" s="11"/>
    </row>
    <row r="5" spans="1:19" ht="17.45" customHeight="1">
      <c r="A5" s="6"/>
      <c r="B5" s="12"/>
      <c r="C5" s="13" t="s">
        <v>42</v>
      </c>
      <c r="D5" s="14"/>
      <c r="E5" s="15"/>
      <c r="F5" s="16" t="s">
        <v>43</v>
      </c>
      <c r="G5" s="17"/>
      <c r="H5" s="17"/>
      <c r="I5" s="15"/>
      <c r="J5" s="15"/>
      <c r="K5" s="16" t="s">
        <v>44</v>
      </c>
      <c r="L5" s="12"/>
      <c r="M5" s="12"/>
      <c r="N5" s="12"/>
      <c r="O5" s="12"/>
      <c r="P5" s="12"/>
      <c r="Q5" s="12"/>
      <c r="R5" s="18"/>
      <c r="S5" s="19"/>
    </row>
    <row r="6" spans="1:19" ht="14.45" customHeight="1">
      <c r="A6" s="6"/>
      <c r="B6" s="8"/>
      <c r="C6" s="10"/>
      <c r="D6" s="9"/>
      <c r="E6" s="10"/>
      <c r="F6" s="8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10"/>
      <c r="S6" s="11"/>
    </row>
    <row r="7" spans="1:19" ht="14.45" customHeight="1">
      <c r="A7" s="6"/>
      <c r="B7" s="20"/>
      <c r="C7" s="20"/>
      <c r="D7" s="20"/>
      <c r="E7" s="20"/>
      <c r="F7" s="20" t="s">
        <v>45</v>
      </c>
      <c r="G7" s="20" t="s">
        <v>46</v>
      </c>
      <c r="H7" s="20" t="s">
        <v>47</v>
      </c>
      <c r="I7" s="20" t="s">
        <v>48</v>
      </c>
      <c r="J7" s="20" t="s">
        <v>49</v>
      </c>
      <c r="K7" s="20" t="s">
        <v>50</v>
      </c>
      <c r="L7" s="20" t="s">
        <v>51</v>
      </c>
      <c r="M7" s="20" t="s">
        <v>52</v>
      </c>
      <c r="N7" s="20" t="s">
        <v>53</v>
      </c>
      <c r="O7" s="20" t="s">
        <v>54</v>
      </c>
      <c r="P7" s="20" t="s">
        <v>55</v>
      </c>
      <c r="Q7" s="20" t="s">
        <v>56</v>
      </c>
      <c r="R7" s="20" t="s">
        <v>57</v>
      </c>
      <c r="S7" s="21"/>
    </row>
    <row r="8" spans="1:19" ht="14.45" customHeight="1">
      <c r="A8" s="6"/>
      <c r="B8" s="10"/>
      <c r="C8" s="10" t="s">
        <v>58</v>
      </c>
      <c r="D8" s="10"/>
      <c r="E8" s="10"/>
      <c r="F8" s="22">
        <f>'PS Assumptions'!F16</f>
        <v>0</v>
      </c>
      <c r="G8" s="22">
        <f>'PS Assumptions'!H16</f>
        <v>0</v>
      </c>
      <c r="H8" s="22">
        <f>'PS Assumptions'!J16</f>
        <v>0</v>
      </c>
      <c r="I8" s="22">
        <f>'PS Assumptions'!L16</f>
        <v>0</v>
      </c>
      <c r="J8" s="22">
        <f>'PS Assumptions'!N16</f>
        <v>0</v>
      </c>
      <c r="K8" s="22">
        <f>'PS Assumptions'!P16</f>
        <v>0</v>
      </c>
      <c r="L8" s="22">
        <f>'PS Assumptions'!R16</f>
        <v>0</v>
      </c>
      <c r="M8" s="22">
        <f>'PS Assumptions'!T16</f>
        <v>0</v>
      </c>
      <c r="N8" s="22">
        <f>'PS Assumptions'!V16</f>
        <v>0</v>
      </c>
      <c r="O8" s="22">
        <f>'PS Assumptions'!X16</f>
        <v>0</v>
      </c>
      <c r="P8" s="22">
        <f>'PS Assumptions'!Z16</f>
        <v>0</v>
      </c>
      <c r="Q8" s="22">
        <f>'PS Assumptions'!AB16</f>
        <v>0</v>
      </c>
      <c r="R8" s="22">
        <f>SUM(F8:Q8)</f>
        <v>0</v>
      </c>
      <c r="S8" s="23"/>
    </row>
    <row r="9" spans="1:19" ht="14.45" customHeight="1">
      <c r="A9" s="6"/>
      <c r="B9" s="8"/>
      <c r="C9" s="8" t="s">
        <v>59</v>
      </c>
      <c r="D9" s="24"/>
      <c r="E9" s="24"/>
      <c r="F9" s="30">
        <f>'PS Assumptions'!F37</f>
        <v>0</v>
      </c>
      <c r="G9" s="30">
        <f>'PS Assumptions'!H37</f>
        <v>0</v>
      </c>
      <c r="H9" s="30">
        <f>'PS Assumptions'!J37</f>
        <v>0</v>
      </c>
      <c r="I9" s="30">
        <f>'PS Assumptions'!L37</f>
        <v>0</v>
      </c>
      <c r="J9" s="30">
        <f>'PS Assumptions'!N37</f>
        <v>0</v>
      </c>
      <c r="K9" s="30">
        <f>'PS Assumptions'!P37</f>
        <v>0</v>
      </c>
      <c r="L9" s="30">
        <f>'PS Assumptions'!R37</f>
        <v>0</v>
      </c>
      <c r="M9" s="30">
        <f>'PS Assumptions'!T37</f>
        <v>0</v>
      </c>
      <c r="N9" s="30">
        <f>'PS Assumptions'!V37</f>
        <v>0</v>
      </c>
      <c r="O9" s="30">
        <f>'PS Assumptions'!X37</f>
        <v>0</v>
      </c>
      <c r="P9" s="30">
        <f>'PS Assumptions'!Z37</f>
        <v>0</v>
      </c>
      <c r="Q9" s="30">
        <f>'PS Assumptions'!AB37</f>
        <v>0</v>
      </c>
      <c r="R9" s="22">
        <f>SUM(F9:Q9)</f>
        <v>0</v>
      </c>
      <c r="S9" s="23"/>
    </row>
    <row r="10" spans="1:19" ht="14.45" customHeight="1">
      <c r="A10" s="6"/>
      <c r="B10" s="8"/>
      <c r="C10" s="8" t="s">
        <v>90</v>
      </c>
      <c r="D10" s="24"/>
      <c r="E10" s="24"/>
      <c r="F10" s="30">
        <f>'PS Assumptions'!F52</f>
        <v>0</v>
      </c>
      <c r="G10" s="30">
        <f>'PS Assumptions'!H52</f>
        <v>0</v>
      </c>
      <c r="H10" s="30">
        <f>'PS Assumptions'!J52</f>
        <v>0</v>
      </c>
      <c r="I10" s="30">
        <f>'PS Assumptions'!L52</f>
        <v>0</v>
      </c>
      <c r="J10" s="30">
        <f>'PS Assumptions'!N52</f>
        <v>0</v>
      </c>
      <c r="K10" s="30">
        <f>'PS Assumptions'!P52</f>
        <v>0</v>
      </c>
      <c r="L10" s="30">
        <f>'PS Assumptions'!R52</f>
        <v>0</v>
      </c>
      <c r="M10" s="30">
        <f>'PS Assumptions'!T52</f>
        <v>0</v>
      </c>
      <c r="N10" s="30">
        <f>'PS Assumptions'!V52</f>
        <v>0</v>
      </c>
      <c r="O10" s="30">
        <f>'PS Assumptions'!X52</f>
        <v>0</v>
      </c>
      <c r="P10" s="30">
        <f>'PS Assumptions'!Z52</f>
        <v>0</v>
      </c>
      <c r="Q10" s="30">
        <f>'PS Assumptions'!AB52</f>
        <v>0</v>
      </c>
      <c r="R10" s="22">
        <f>SUM(F10:Q10)</f>
        <v>0</v>
      </c>
      <c r="S10" s="23"/>
    </row>
    <row r="11" spans="1:19" ht="15" customHeight="1">
      <c r="A11" s="6"/>
      <c r="B11" s="10"/>
      <c r="C11" s="10" t="s">
        <v>60</v>
      </c>
      <c r="D11" s="20"/>
      <c r="E11" s="20"/>
      <c r="F11" s="27">
        <f>F8-F9-F10</f>
        <v>0</v>
      </c>
      <c r="G11" s="27">
        <f>G8-G9-G10</f>
        <v>0</v>
      </c>
      <c r="H11" s="27">
        <f t="shared" ref="H11:Q11" si="0">H8-H9-H10</f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>SUM(F11:Q11)</f>
        <v>0</v>
      </c>
      <c r="S11" s="23"/>
    </row>
    <row r="12" spans="1:19" ht="15" customHeight="1">
      <c r="A12" s="6"/>
      <c r="B12" s="8"/>
      <c r="C12" s="10"/>
      <c r="D12" s="20"/>
      <c r="E12" s="2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3"/>
    </row>
    <row r="13" spans="1:19" ht="15" customHeight="1">
      <c r="A13" s="2"/>
      <c r="B13" s="238"/>
      <c r="C13" s="233"/>
      <c r="D13" s="234"/>
      <c r="E13" s="234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6"/>
      <c r="S13" s="237"/>
    </row>
    <row r="14" spans="1:19" ht="15" customHeight="1">
      <c r="A14" s="2"/>
      <c r="B14" s="8"/>
      <c r="C14" s="13" t="s">
        <v>182</v>
      </c>
      <c r="D14" s="14"/>
      <c r="E14" s="15"/>
      <c r="F14" s="16" t="s">
        <v>43</v>
      </c>
      <c r="G14" s="17"/>
      <c r="H14" s="17"/>
      <c r="I14" s="15"/>
      <c r="J14" s="15"/>
      <c r="K14" s="16" t="s">
        <v>44</v>
      </c>
      <c r="L14" s="12"/>
      <c r="M14" s="12"/>
      <c r="N14" s="12"/>
      <c r="O14" s="12"/>
      <c r="P14" s="12"/>
      <c r="Q14" s="12"/>
      <c r="R14" s="18"/>
      <c r="S14" s="232"/>
    </row>
    <row r="15" spans="1:19" ht="15" customHeight="1">
      <c r="A15" s="2"/>
      <c r="B15" s="8"/>
      <c r="C15" s="10"/>
      <c r="D15" s="9"/>
      <c r="E15" s="10"/>
      <c r="F15" s="8"/>
      <c r="G15" s="8"/>
      <c r="H15" s="8"/>
      <c r="I15" s="10"/>
      <c r="J15" s="8"/>
      <c r="K15" s="8"/>
      <c r="L15" s="8"/>
      <c r="M15" s="8"/>
      <c r="N15" s="8"/>
      <c r="O15" s="8"/>
      <c r="P15" s="8"/>
      <c r="Q15" s="8"/>
      <c r="R15" s="10"/>
      <c r="S15" s="232"/>
    </row>
    <row r="16" spans="1:19" ht="15" customHeight="1">
      <c r="A16" s="2"/>
      <c r="B16" s="8"/>
      <c r="C16" s="20"/>
      <c r="D16" s="20"/>
      <c r="E16" s="20"/>
      <c r="F16" s="20" t="s">
        <v>45</v>
      </c>
      <c r="G16" s="20" t="s">
        <v>46</v>
      </c>
      <c r="H16" s="20" t="s">
        <v>47</v>
      </c>
      <c r="I16" s="20" t="s">
        <v>48</v>
      </c>
      <c r="J16" s="20" t="s">
        <v>49</v>
      </c>
      <c r="K16" s="20" t="s">
        <v>50</v>
      </c>
      <c r="L16" s="20" t="s">
        <v>51</v>
      </c>
      <c r="M16" s="20" t="s">
        <v>52</v>
      </c>
      <c r="N16" s="20" t="s">
        <v>53</v>
      </c>
      <c r="O16" s="20" t="s">
        <v>54</v>
      </c>
      <c r="P16" s="20" t="s">
        <v>55</v>
      </c>
      <c r="Q16" s="20" t="s">
        <v>56</v>
      </c>
      <c r="R16" s="20" t="s">
        <v>57</v>
      </c>
      <c r="S16" s="232"/>
    </row>
    <row r="17" spans="1:19" ht="15" customHeight="1">
      <c r="A17" s="2"/>
      <c r="B17" s="8"/>
      <c r="C17" s="10" t="s">
        <v>58</v>
      </c>
      <c r="D17" s="10"/>
      <c r="E17" s="10"/>
      <c r="F17" s="22">
        <f>+'PA Assumptions'!F19</f>
        <v>0</v>
      </c>
      <c r="G17" s="22">
        <f>+'PA Assumptions'!H19</f>
        <v>0</v>
      </c>
      <c r="H17" s="22">
        <f>+'PA Assumptions'!J19</f>
        <v>0</v>
      </c>
      <c r="I17" s="22">
        <f>+'PA Assumptions'!L19</f>
        <v>0</v>
      </c>
      <c r="J17" s="22">
        <f>+'PA Assumptions'!N19</f>
        <v>0</v>
      </c>
      <c r="K17" s="22">
        <f>+'PA Assumptions'!P19</f>
        <v>0</v>
      </c>
      <c r="L17" s="22">
        <f>+'PA Assumptions'!R19</f>
        <v>0</v>
      </c>
      <c r="M17" s="22">
        <f>+'PA Assumptions'!T19</f>
        <v>0</v>
      </c>
      <c r="N17" s="22">
        <f>+'PA Assumptions'!V19</f>
        <v>0</v>
      </c>
      <c r="O17" s="22">
        <f>+'PA Assumptions'!X19</f>
        <v>0</v>
      </c>
      <c r="P17" s="22">
        <f>+'PA Assumptions'!Z19</f>
        <v>0</v>
      </c>
      <c r="Q17" s="22">
        <f>+'PA Assumptions'!AB19</f>
        <v>0</v>
      </c>
      <c r="R17" s="22">
        <f>SUM(F17:Q17)</f>
        <v>0</v>
      </c>
      <c r="S17" s="232"/>
    </row>
    <row r="18" spans="1:19" ht="15" customHeight="1">
      <c r="A18" s="2"/>
      <c r="B18" s="8"/>
      <c r="C18" s="8" t="s">
        <v>59</v>
      </c>
      <c r="D18" s="24"/>
      <c r="E18" s="24"/>
      <c r="F18" s="30">
        <f>'PA Assumptions'!F43</f>
        <v>0</v>
      </c>
      <c r="G18" s="30">
        <f>'PA Assumptions'!H43</f>
        <v>0</v>
      </c>
      <c r="H18" s="30">
        <f>'PA Assumptions'!J43</f>
        <v>0</v>
      </c>
      <c r="I18" s="30">
        <f>'PA Assumptions'!L43</f>
        <v>0</v>
      </c>
      <c r="J18" s="30">
        <f>'PA Assumptions'!N43</f>
        <v>0</v>
      </c>
      <c r="K18" s="30">
        <f>'PA Assumptions'!P43</f>
        <v>0</v>
      </c>
      <c r="L18" s="30">
        <f>'PA Assumptions'!R43</f>
        <v>0</v>
      </c>
      <c r="M18" s="30">
        <f>'PA Assumptions'!T43</f>
        <v>0</v>
      </c>
      <c r="N18" s="30">
        <f>'PA Assumptions'!V43</f>
        <v>0</v>
      </c>
      <c r="O18" s="30">
        <f>'PA Assumptions'!X43</f>
        <v>0</v>
      </c>
      <c r="P18" s="30">
        <f>'PA Assumptions'!Z43</f>
        <v>0</v>
      </c>
      <c r="Q18" s="30">
        <f>'PA Assumptions'!AB43</f>
        <v>0</v>
      </c>
      <c r="R18" s="22">
        <f>SUM(F18:Q18)</f>
        <v>0</v>
      </c>
      <c r="S18" s="232"/>
    </row>
    <row r="19" spans="1:19" ht="15" customHeight="1">
      <c r="A19" s="2"/>
      <c r="B19" s="8"/>
      <c r="C19" s="10" t="s">
        <v>60</v>
      </c>
      <c r="D19" s="20"/>
      <c r="E19" s="20"/>
      <c r="F19" s="27">
        <f>+F17-F18</f>
        <v>0</v>
      </c>
      <c r="G19" s="27">
        <f t="shared" ref="G19:Q19" si="1">+G17-G18</f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  <c r="O19" s="27">
        <f t="shared" si="1"/>
        <v>0</v>
      </c>
      <c r="P19" s="27">
        <f t="shared" si="1"/>
        <v>0</v>
      </c>
      <c r="Q19" s="27">
        <f t="shared" si="1"/>
        <v>0</v>
      </c>
      <c r="R19" s="27">
        <f>SUM(F19:Q19)</f>
        <v>0</v>
      </c>
      <c r="S19" s="232"/>
    </row>
    <row r="20" spans="1:19" ht="15" customHeight="1">
      <c r="A20" s="2"/>
      <c r="B20" s="8"/>
      <c r="C20" s="10"/>
      <c r="D20" s="20"/>
      <c r="E20" s="2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22"/>
      <c r="S20" s="232"/>
    </row>
    <row r="21" spans="1:19" ht="15" customHeight="1">
      <c r="A21" s="2"/>
      <c r="B21" s="238"/>
      <c r="C21" s="233"/>
      <c r="D21" s="234"/>
      <c r="E21" s="234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37"/>
    </row>
    <row r="22" spans="1:19" ht="15" customHeight="1">
      <c r="A22" s="2"/>
      <c r="B22" s="8"/>
      <c r="C22" s="13" t="s">
        <v>301</v>
      </c>
      <c r="D22" s="14"/>
      <c r="E22" s="15"/>
      <c r="F22" s="16" t="s">
        <v>43</v>
      </c>
      <c r="G22" s="17"/>
      <c r="H22" s="17"/>
      <c r="I22" s="15"/>
      <c r="J22" s="15"/>
      <c r="K22" s="16" t="s">
        <v>44</v>
      </c>
      <c r="L22" s="12"/>
      <c r="M22" s="12"/>
      <c r="N22" s="12"/>
      <c r="O22" s="12"/>
      <c r="P22" s="12"/>
      <c r="Q22" s="12"/>
      <c r="R22" s="18"/>
      <c r="S22" s="232"/>
    </row>
    <row r="23" spans="1:19" ht="15" customHeight="1">
      <c r="A23" s="2"/>
      <c r="B23" s="8"/>
      <c r="C23" s="10"/>
      <c r="D23" s="9"/>
      <c r="E23" s="10"/>
      <c r="F23" s="8"/>
      <c r="G23" s="8"/>
      <c r="H23" s="8"/>
      <c r="I23" s="10"/>
      <c r="J23" s="8"/>
      <c r="K23" s="8"/>
      <c r="L23" s="8"/>
      <c r="M23" s="8"/>
      <c r="N23" s="8"/>
      <c r="O23" s="8"/>
      <c r="P23" s="8"/>
      <c r="Q23" s="8"/>
      <c r="R23" s="10"/>
      <c r="S23" s="232"/>
    </row>
    <row r="24" spans="1:19" ht="15" customHeight="1">
      <c r="A24" s="2"/>
      <c r="B24" s="8"/>
      <c r="C24" s="20"/>
      <c r="D24" s="20"/>
      <c r="E24" s="20"/>
      <c r="F24" s="20" t="s">
        <v>45</v>
      </c>
      <c r="G24" s="20" t="s">
        <v>46</v>
      </c>
      <c r="H24" s="20" t="s">
        <v>47</v>
      </c>
      <c r="I24" s="20" t="s">
        <v>48</v>
      </c>
      <c r="J24" s="20" t="s">
        <v>49</v>
      </c>
      <c r="K24" s="20" t="s">
        <v>50</v>
      </c>
      <c r="L24" s="20" t="s">
        <v>51</v>
      </c>
      <c r="M24" s="20" t="s">
        <v>52</v>
      </c>
      <c r="N24" s="20" t="s">
        <v>53</v>
      </c>
      <c r="O24" s="20" t="s">
        <v>54</v>
      </c>
      <c r="P24" s="20" t="s">
        <v>55</v>
      </c>
      <c r="Q24" s="20" t="s">
        <v>56</v>
      </c>
      <c r="R24" s="20" t="s">
        <v>57</v>
      </c>
      <c r="S24" s="232"/>
    </row>
    <row r="25" spans="1:19" ht="15" customHeight="1">
      <c r="A25" s="2"/>
      <c r="B25" s="8"/>
      <c r="C25" s="10" t="s">
        <v>58</v>
      </c>
      <c r="D25" s="10"/>
      <c r="E25" s="10"/>
      <c r="F25" s="22">
        <f>+'PT Assumptions'!F19</f>
        <v>0</v>
      </c>
      <c r="G25" s="22">
        <f>+'PT Assumptions'!G19</f>
        <v>0</v>
      </c>
      <c r="H25" s="22">
        <f>+'PT Assumptions'!H19</f>
        <v>0</v>
      </c>
      <c r="I25" s="22">
        <f>+'PT Assumptions'!I19</f>
        <v>0</v>
      </c>
      <c r="J25" s="22">
        <f>+'PT Assumptions'!J19</f>
        <v>0</v>
      </c>
      <c r="K25" s="22">
        <f>+'PT Assumptions'!K19</f>
        <v>0</v>
      </c>
      <c r="L25" s="22">
        <f>+'PT Assumptions'!L19</f>
        <v>0</v>
      </c>
      <c r="M25" s="22">
        <f>+'PT Assumptions'!M19</f>
        <v>0</v>
      </c>
      <c r="N25" s="22">
        <f>+'PT Assumptions'!N19</f>
        <v>0</v>
      </c>
      <c r="O25" s="22">
        <f>+'PT Assumptions'!O19</f>
        <v>0</v>
      </c>
      <c r="P25" s="22">
        <f>+'PT Assumptions'!P19</f>
        <v>0</v>
      </c>
      <c r="Q25" s="22">
        <f>+'PT Assumptions'!Q19</f>
        <v>0</v>
      </c>
      <c r="R25" s="22">
        <f>SUM(F25:Q25)</f>
        <v>0</v>
      </c>
      <c r="S25" s="232"/>
    </row>
    <row r="26" spans="1:19" ht="15" customHeight="1">
      <c r="A26" s="2"/>
      <c r="B26" s="8"/>
      <c r="C26" s="8" t="s">
        <v>59</v>
      </c>
      <c r="D26" s="24"/>
      <c r="E26" s="24"/>
      <c r="F26" s="30">
        <f>'PA Assumptions'!F43</f>
        <v>0</v>
      </c>
      <c r="G26" s="30">
        <f>'PA Assumptions'!G43</f>
        <v>0</v>
      </c>
      <c r="H26" s="30">
        <f>'PA Assumptions'!H43</f>
        <v>0</v>
      </c>
      <c r="I26" s="30">
        <f>'PA Assumptions'!I43</f>
        <v>0</v>
      </c>
      <c r="J26" s="30">
        <f>'PA Assumptions'!J43</f>
        <v>0</v>
      </c>
      <c r="K26" s="30">
        <f>'PA Assumptions'!K43</f>
        <v>0</v>
      </c>
      <c r="L26" s="30">
        <f>'PA Assumptions'!L43</f>
        <v>0</v>
      </c>
      <c r="M26" s="30">
        <f>'PA Assumptions'!M43</f>
        <v>0</v>
      </c>
      <c r="N26" s="30">
        <f>'PA Assumptions'!N43</f>
        <v>0</v>
      </c>
      <c r="O26" s="30">
        <f>'PA Assumptions'!O43</f>
        <v>0</v>
      </c>
      <c r="P26" s="30">
        <f>'PA Assumptions'!P43</f>
        <v>0</v>
      </c>
      <c r="Q26" s="30">
        <f>'PA Assumptions'!Q43</f>
        <v>0</v>
      </c>
      <c r="R26" s="22">
        <f>SUM(F26:Q26)</f>
        <v>0</v>
      </c>
      <c r="S26" s="232"/>
    </row>
    <row r="27" spans="1:19" ht="15" customHeight="1">
      <c r="A27" s="2"/>
      <c r="B27" s="8"/>
      <c r="C27" s="10" t="s">
        <v>60</v>
      </c>
      <c r="D27" s="20"/>
      <c r="E27" s="20"/>
      <c r="F27" s="27">
        <f>+F25-F26</f>
        <v>0</v>
      </c>
      <c r="G27" s="27">
        <f t="shared" ref="G27:Q27" si="2">+G25-G26</f>
        <v>0</v>
      </c>
      <c r="H27" s="27">
        <f t="shared" si="2"/>
        <v>0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>SUM(F27:Q27)</f>
        <v>0</v>
      </c>
      <c r="S27" s="232"/>
    </row>
    <row r="28" spans="1:19" ht="15" customHeight="1">
      <c r="A28" s="2"/>
      <c r="B28" s="8"/>
      <c r="C28" s="10"/>
      <c r="D28" s="20"/>
      <c r="E28" s="2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22"/>
      <c r="S28" s="232"/>
    </row>
    <row r="30" spans="1:19" ht="14.45" customHeight="1">
      <c r="A30" s="6"/>
      <c r="B30" s="8"/>
      <c r="C30" s="8"/>
      <c r="D30" s="31"/>
      <c r="E30" s="24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22"/>
      <c r="S30" s="23"/>
    </row>
    <row r="31" spans="1:19" ht="14.45" customHeight="1">
      <c r="A31" s="6"/>
      <c r="B31" s="8"/>
      <c r="C31" s="8"/>
      <c r="D31" s="31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2"/>
      <c r="S31" s="23"/>
    </row>
    <row r="32" spans="1:19" ht="14.45" customHeight="1">
      <c r="A32" s="6"/>
      <c r="B32" s="8"/>
      <c r="C32" s="8" t="s">
        <v>86</v>
      </c>
      <c r="D32" s="32"/>
      <c r="E32" s="33"/>
      <c r="F32" s="46">
        <f>+'Overhead Assumptions'!C4</f>
        <v>0</v>
      </c>
      <c r="G32" s="46">
        <f>+'Overhead Assumptions'!D4</f>
        <v>0</v>
      </c>
      <c r="H32" s="46">
        <f>+'Overhead Assumptions'!E4</f>
        <v>0</v>
      </c>
      <c r="I32" s="46">
        <f>+'Overhead Assumptions'!F4</f>
        <v>0</v>
      </c>
      <c r="J32" s="46">
        <f>+'Overhead Assumptions'!G4</f>
        <v>0</v>
      </c>
      <c r="K32" s="46">
        <f>+'Overhead Assumptions'!H4</f>
        <v>0</v>
      </c>
      <c r="L32" s="46">
        <f>+'Overhead Assumptions'!I4</f>
        <v>0</v>
      </c>
      <c r="M32" s="46">
        <f>+'Overhead Assumptions'!J4</f>
        <v>0</v>
      </c>
      <c r="N32" s="46">
        <f>+'Overhead Assumptions'!K4</f>
        <v>0</v>
      </c>
      <c r="O32" s="46">
        <f>+'Overhead Assumptions'!L4</f>
        <v>0</v>
      </c>
      <c r="P32" s="46">
        <f>+'Overhead Assumptions'!M4</f>
        <v>0</v>
      </c>
      <c r="Q32" s="46">
        <f>+'Overhead Assumptions'!N4</f>
        <v>0</v>
      </c>
      <c r="R32" s="34">
        <f t="shared" ref="R32:R37" si="3">SUM(F32:Q32)</f>
        <v>0</v>
      </c>
      <c r="S32" s="23"/>
    </row>
    <row r="33" spans="1:19" ht="14.45" customHeight="1">
      <c r="A33" s="6"/>
      <c r="B33" s="8"/>
      <c r="C33" s="8" t="s">
        <v>87</v>
      </c>
      <c r="D33" s="32"/>
      <c r="E33" s="33"/>
      <c r="F33" s="46">
        <f>+'Overhead Assumptions'!C5</f>
        <v>0</v>
      </c>
      <c r="G33" s="46">
        <f>+'Overhead Assumptions'!D5</f>
        <v>0</v>
      </c>
      <c r="H33" s="46">
        <f>+'Overhead Assumptions'!E5</f>
        <v>0</v>
      </c>
      <c r="I33" s="46">
        <f>+'Overhead Assumptions'!F5</f>
        <v>0</v>
      </c>
      <c r="J33" s="46">
        <f>+'Overhead Assumptions'!G5</f>
        <v>0</v>
      </c>
      <c r="K33" s="46">
        <f>+'Overhead Assumptions'!H5</f>
        <v>0</v>
      </c>
      <c r="L33" s="46">
        <f>+'Overhead Assumptions'!I5</f>
        <v>0</v>
      </c>
      <c r="M33" s="46">
        <f>+'Overhead Assumptions'!J5</f>
        <v>0</v>
      </c>
      <c r="N33" s="46">
        <f>+'Overhead Assumptions'!K5</f>
        <v>0</v>
      </c>
      <c r="O33" s="46">
        <f>+'Overhead Assumptions'!L5</f>
        <v>0</v>
      </c>
      <c r="P33" s="46">
        <f>+'Overhead Assumptions'!M5</f>
        <v>0</v>
      </c>
      <c r="Q33" s="46">
        <f>+'Overhead Assumptions'!N5</f>
        <v>0</v>
      </c>
      <c r="R33" s="34">
        <f t="shared" si="3"/>
        <v>0</v>
      </c>
      <c r="S33" s="23"/>
    </row>
    <row r="34" spans="1:19" ht="14.45" customHeight="1">
      <c r="A34" s="6"/>
      <c r="B34" s="8"/>
      <c r="C34" s="8" t="s">
        <v>88</v>
      </c>
      <c r="D34" s="32"/>
      <c r="E34" s="33"/>
      <c r="F34" s="46">
        <f>+'Overhead Assumptions'!C6</f>
        <v>0</v>
      </c>
      <c r="G34" s="46">
        <f>+'Overhead Assumptions'!D6</f>
        <v>0</v>
      </c>
      <c r="H34" s="46">
        <f>+'Overhead Assumptions'!E6</f>
        <v>0</v>
      </c>
      <c r="I34" s="46">
        <f>+'Overhead Assumptions'!F6</f>
        <v>0</v>
      </c>
      <c r="J34" s="46">
        <f>+'Overhead Assumptions'!G6</f>
        <v>0</v>
      </c>
      <c r="K34" s="46">
        <f>+'Overhead Assumptions'!H6</f>
        <v>0</v>
      </c>
      <c r="L34" s="46">
        <f>+'Overhead Assumptions'!I6</f>
        <v>0</v>
      </c>
      <c r="M34" s="46">
        <f>+'Overhead Assumptions'!J6</f>
        <v>0</v>
      </c>
      <c r="N34" s="46">
        <f>+'Overhead Assumptions'!K6</f>
        <v>0</v>
      </c>
      <c r="O34" s="46">
        <f>+'Overhead Assumptions'!L6</f>
        <v>0</v>
      </c>
      <c r="P34" s="46">
        <f>+'Overhead Assumptions'!M6</f>
        <v>0</v>
      </c>
      <c r="Q34" s="46">
        <f>+'Overhead Assumptions'!N6</f>
        <v>0</v>
      </c>
      <c r="R34" s="34">
        <f t="shared" si="3"/>
        <v>0</v>
      </c>
      <c r="S34" s="23"/>
    </row>
    <row r="35" spans="1:19" ht="14.45" customHeight="1">
      <c r="A35" s="6"/>
      <c r="B35" s="8"/>
      <c r="C35" s="8" t="s">
        <v>89</v>
      </c>
      <c r="D35" s="32"/>
      <c r="E35" s="33"/>
      <c r="F35" s="46">
        <f>+'Overhead Assumptions'!C7</f>
        <v>0</v>
      </c>
      <c r="G35" s="46">
        <f>+'Overhead Assumptions'!D7</f>
        <v>0</v>
      </c>
      <c r="H35" s="46">
        <f>+'Overhead Assumptions'!E7</f>
        <v>0</v>
      </c>
      <c r="I35" s="46">
        <f>+'Overhead Assumptions'!F7</f>
        <v>0</v>
      </c>
      <c r="J35" s="46">
        <f>+'Overhead Assumptions'!G7</f>
        <v>0</v>
      </c>
      <c r="K35" s="46">
        <f>+'Overhead Assumptions'!H7</f>
        <v>0</v>
      </c>
      <c r="L35" s="46">
        <f>+'Overhead Assumptions'!I7</f>
        <v>0</v>
      </c>
      <c r="M35" s="46">
        <f>+'Overhead Assumptions'!J7</f>
        <v>0</v>
      </c>
      <c r="N35" s="46">
        <f>+'Overhead Assumptions'!K7</f>
        <v>0</v>
      </c>
      <c r="O35" s="46">
        <f>+'Overhead Assumptions'!L7</f>
        <v>0</v>
      </c>
      <c r="P35" s="46">
        <f>+'Overhead Assumptions'!M7</f>
        <v>0</v>
      </c>
      <c r="Q35" s="46">
        <f>+'Overhead Assumptions'!N7</f>
        <v>0</v>
      </c>
      <c r="R35" s="34">
        <f t="shared" si="3"/>
        <v>0</v>
      </c>
      <c r="S35" s="23"/>
    </row>
    <row r="36" spans="1:19" ht="14.45" customHeight="1">
      <c r="A36" s="6"/>
      <c r="B36" s="8"/>
      <c r="C36" s="8" t="s">
        <v>91</v>
      </c>
      <c r="D36" s="32"/>
      <c r="E36" s="33"/>
      <c r="F36" s="46">
        <f>+'Overhead Assumptions'!C8</f>
        <v>0</v>
      </c>
      <c r="G36" s="46">
        <f>+'Overhead Assumptions'!D8</f>
        <v>0</v>
      </c>
      <c r="H36" s="46">
        <f>+'Overhead Assumptions'!E8</f>
        <v>0</v>
      </c>
      <c r="I36" s="46">
        <f>+'Overhead Assumptions'!F8</f>
        <v>0</v>
      </c>
      <c r="J36" s="46">
        <f>+'Overhead Assumptions'!G8</f>
        <v>0</v>
      </c>
      <c r="K36" s="46">
        <f>+'Overhead Assumptions'!H8</f>
        <v>0</v>
      </c>
      <c r="L36" s="46">
        <f>+'Overhead Assumptions'!I8</f>
        <v>0</v>
      </c>
      <c r="M36" s="46">
        <f>+'Overhead Assumptions'!J8</f>
        <v>0</v>
      </c>
      <c r="N36" s="46">
        <f>+'Overhead Assumptions'!K8</f>
        <v>0</v>
      </c>
      <c r="O36" s="46">
        <f>+'Overhead Assumptions'!L8</f>
        <v>0</v>
      </c>
      <c r="P36" s="46">
        <f>+'Overhead Assumptions'!M8</f>
        <v>0</v>
      </c>
      <c r="Q36" s="46">
        <f>+'Overhead Assumptions'!N8</f>
        <v>0</v>
      </c>
      <c r="R36" s="34">
        <f t="shared" si="3"/>
        <v>0</v>
      </c>
      <c r="S36" s="23"/>
    </row>
    <row r="37" spans="1:19" ht="14.45" customHeight="1">
      <c r="A37" s="6"/>
      <c r="B37" s="8"/>
      <c r="C37" s="8"/>
      <c r="D37" s="32"/>
      <c r="E37" s="33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34">
        <f t="shared" si="3"/>
        <v>0</v>
      </c>
      <c r="S37" s="23"/>
    </row>
    <row r="38" spans="1:19" ht="14.45" customHeight="1">
      <c r="A38" s="6"/>
      <c r="B38" s="8"/>
      <c r="C38" s="8"/>
      <c r="D38" s="32"/>
      <c r="E38" s="32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>
        <f>SUM(F38:Q38)</f>
        <v>0</v>
      </c>
      <c r="S38" s="23"/>
    </row>
    <row r="39" spans="1:19" ht="14.45" customHeight="1">
      <c r="A39" s="6"/>
      <c r="B39" s="10"/>
      <c r="C39" s="10" t="s">
        <v>63</v>
      </c>
      <c r="D39" s="20"/>
      <c r="E39" s="20"/>
      <c r="F39" s="29">
        <f>SUM(F30:F38)</f>
        <v>0</v>
      </c>
      <c r="G39" s="29">
        <f t="shared" ref="G39:Q39" si="4">SUM(G30:G38)</f>
        <v>0</v>
      </c>
      <c r="H39" s="29">
        <f t="shared" si="4"/>
        <v>0</v>
      </c>
      <c r="I39" s="29">
        <f t="shared" si="4"/>
        <v>0</v>
      </c>
      <c r="J39" s="29">
        <f t="shared" si="4"/>
        <v>0</v>
      </c>
      <c r="K39" s="29">
        <f t="shared" si="4"/>
        <v>0</v>
      </c>
      <c r="L39" s="29">
        <f t="shared" si="4"/>
        <v>0</v>
      </c>
      <c r="M39" s="29">
        <f t="shared" si="4"/>
        <v>0</v>
      </c>
      <c r="N39" s="29">
        <f t="shared" si="4"/>
        <v>0</v>
      </c>
      <c r="O39" s="29">
        <f t="shared" si="4"/>
        <v>0</v>
      </c>
      <c r="P39" s="29">
        <f t="shared" si="4"/>
        <v>0</v>
      </c>
      <c r="Q39" s="29">
        <f t="shared" si="4"/>
        <v>0</v>
      </c>
      <c r="R39" s="29">
        <f>SUM(F39:Q39)</f>
        <v>0</v>
      </c>
      <c r="S39" s="23"/>
    </row>
    <row r="40" spans="1:19" ht="14.45" customHeight="1">
      <c r="A40" s="6"/>
      <c r="B40" s="8"/>
      <c r="C40" s="8"/>
      <c r="D40" s="32"/>
      <c r="E40" s="32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23"/>
    </row>
    <row r="41" spans="1:19" ht="15" customHeight="1">
      <c r="A41" s="6"/>
      <c r="B41" s="8"/>
      <c r="C41" s="10" t="s">
        <v>64</v>
      </c>
      <c r="D41" s="32"/>
      <c r="E41" s="32"/>
      <c r="F41" s="37">
        <f>F11+F19-F39</f>
        <v>0</v>
      </c>
      <c r="G41" s="37">
        <f>G11+G19-G39</f>
        <v>0</v>
      </c>
      <c r="H41" s="37">
        <f>H11+H19-H39</f>
        <v>0</v>
      </c>
      <c r="I41" s="37">
        <f>I11+I19-I39</f>
        <v>0</v>
      </c>
      <c r="J41" s="37">
        <f>J11+J19-J39</f>
        <v>0</v>
      </c>
      <c r="K41" s="37">
        <f>K11+K19-K39</f>
        <v>0</v>
      </c>
      <c r="L41" s="37">
        <f>L11+L19-L39</f>
        <v>0</v>
      </c>
      <c r="M41" s="37">
        <f>M11+M19-M39</f>
        <v>0</v>
      </c>
      <c r="N41" s="37">
        <f>N11+N19-N39</f>
        <v>0</v>
      </c>
      <c r="O41" s="37">
        <f>O11+O19-O39</f>
        <v>0</v>
      </c>
      <c r="P41" s="37">
        <f>P11+P19-P39</f>
        <v>0</v>
      </c>
      <c r="Q41" s="37">
        <f>Q11+Q19-Q39</f>
        <v>0</v>
      </c>
      <c r="R41" s="38">
        <f>SUM(F41:Q41)</f>
        <v>0</v>
      </c>
      <c r="S41" s="23"/>
    </row>
    <row r="42" spans="1:19" ht="14.45" customHeight="1">
      <c r="A42" s="6"/>
      <c r="B42" s="8"/>
      <c r="C42" s="8"/>
      <c r="D42" s="32"/>
      <c r="E42" s="32"/>
      <c r="F42" s="39">
        <f>+F41</f>
        <v>0</v>
      </c>
      <c r="G42" s="39">
        <f>+F42+G41</f>
        <v>0</v>
      </c>
      <c r="H42" s="39">
        <f>+G42+H41</f>
        <v>0</v>
      </c>
      <c r="I42" s="39">
        <f t="shared" ref="I42:P42" si="5">+H42+I41</f>
        <v>0</v>
      </c>
      <c r="J42" s="39">
        <f t="shared" si="5"/>
        <v>0</v>
      </c>
      <c r="K42" s="39">
        <f t="shared" si="5"/>
        <v>0</v>
      </c>
      <c r="L42" s="39">
        <f t="shared" si="5"/>
        <v>0</v>
      </c>
      <c r="M42" s="39">
        <f t="shared" si="5"/>
        <v>0</v>
      </c>
      <c r="N42" s="39">
        <f t="shared" si="5"/>
        <v>0</v>
      </c>
      <c r="O42" s="39">
        <f t="shared" si="5"/>
        <v>0</v>
      </c>
      <c r="P42" s="39">
        <f t="shared" si="5"/>
        <v>0</v>
      </c>
      <c r="Q42" s="39">
        <f>+P42+Q41-Q45</f>
        <v>0</v>
      </c>
      <c r="R42" s="40"/>
      <c r="S42" s="23"/>
    </row>
    <row r="43" spans="1:19" ht="14.45" customHeight="1">
      <c r="A43" s="6"/>
      <c r="B43" s="8"/>
      <c r="C43" s="8"/>
      <c r="D43" s="32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2"/>
      <c r="S43" s="23"/>
    </row>
    <row r="44" spans="1:19" ht="14.45" customHeight="1">
      <c r="A44" s="6"/>
      <c r="B44" s="8"/>
      <c r="C44" s="238"/>
      <c r="D44" s="312"/>
      <c r="E44" s="312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313"/>
    </row>
    <row r="45" spans="1:19" ht="14.45" customHeight="1">
      <c r="A45" s="6"/>
      <c r="B45" s="41"/>
      <c r="C45" s="42" t="s">
        <v>275</v>
      </c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>
        <f>+'Accounts Template P&amp;L'!I85</f>
        <v>0</v>
      </c>
      <c r="R45" s="44"/>
      <c r="S45" s="45"/>
    </row>
    <row r="46" spans="1:19" ht="14.45" customHeight="1">
      <c r="A46" s="6"/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10"/>
      <c r="S46" s="11"/>
    </row>
    <row r="47" spans="1:19" ht="14.45" customHeight="1">
      <c r="A47" s="6"/>
      <c r="B47" s="12"/>
      <c r="C47" s="13" t="s">
        <v>42</v>
      </c>
      <c r="D47" s="14"/>
      <c r="E47" s="15"/>
      <c r="F47" s="16" t="s">
        <v>43</v>
      </c>
      <c r="G47" s="17"/>
      <c r="H47" s="17"/>
      <c r="I47" s="15"/>
      <c r="J47" s="15"/>
      <c r="K47" s="16" t="s">
        <v>65</v>
      </c>
      <c r="L47" s="12"/>
      <c r="M47" s="12"/>
      <c r="N47" s="12"/>
      <c r="O47" s="12"/>
      <c r="P47" s="12"/>
      <c r="Q47" s="12"/>
      <c r="R47" s="18"/>
      <c r="S47" s="19"/>
    </row>
    <row r="48" spans="1:19" ht="14.45" customHeight="1">
      <c r="A48" s="6"/>
      <c r="B48" s="8"/>
      <c r="C48" s="10"/>
      <c r="D48" s="9"/>
      <c r="E48" s="10"/>
      <c r="F48" s="8"/>
      <c r="G48" s="8"/>
      <c r="H48" s="8"/>
      <c r="I48" s="10"/>
      <c r="J48" s="8"/>
      <c r="K48" s="8"/>
      <c r="L48" s="8"/>
      <c r="M48" s="8"/>
      <c r="N48" s="8"/>
      <c r="O48" s="8"/>
      <c r="P48" s="8"/>
      <c r="Q48" s="8"/>
      <c r="R48" s="10"/>
      <c r="S48" s="11"/>
    </row>
    <row r="49" spans="1:20" ht="14.45" customHeight="1">
      <c r="A49" s="6"/>
      <c r="B49" s="20"/>
      <c r="C49" s="20"/>
      <c r="D49" s="20"/>
      <c r="E49" s="20"/>
      <c r="F49" s="20" t="s">
        <v>197</v>
      </c>
      <c r="G49" s="20" t="s">
        <v>198</v>
      </c>
      <c r="H49" s="20" t="s">
        <v>199</v>
      </c>
      <c r="I49" s="20" t="s">
        <v>200</v>
      </c>
      <c r="J49" s="20" t="s">
        <v>201</v>
      </c>
      <c r="K49" s="20" t="s">
        <v>202</v>
      </c>
      <c r="L49" s="20" t="s">
        <v>203</v>
      </c>
      <c r="M49" s="20" t="s">
        <v>204</v>
      </c>
      <c r="N49" s="20" t="s">
        <v>205</v>
      </c>
      <c r="O49" s="20" t="s">
        <v>206</v>
      </c>
      <c r="P49" s="20" t="s">
        <v>207</v>
      </c>
      <c r="Q49" s="20" t="s">
        <v>208</v>
      </c>
      <c r="R49" s="20" t="s">
        <v>57</v>
      </c>
      <c r="S49" s="21"/>
    </row>
    <row r="50" spans="1:20" ht="14.45" customHeight="1">
      <c r="A50" s="6"/>
      <c r="B50" s="10"/>
      <c r="C50" s="10" t="s">
        <v>58</v>
      </c>
      <c r="D50" s="10"/>
      <c r="E50" s="10"/>
      <c r="F50" s="22">
        <f>'PS Assumptions'!F69</f>
        <v>0</v>
      </c>
      <c r="G50" s="22">
        <f>'PS Assumptions'!H69</f>
        <v>0</v>
      </c>
      <c r="H50" s="22">
        <f>'PS Assumptions'!J69</f>
        <v>0</v>
      </c>
      <c r="I50" s="22">
        <f>'PS Assumptions'!L69</f>
        <v>0</v>
      </c>
      <c r="J50" s="22">
        <f>'PS Assumptions'!N69</f>
        <v>0</v>
      </c>
      <c r="K50" s="22">
        <f>'PS Assumptions'!P69</f>
        <v>0</v>
      </c>
      <c r="L50" s="22">
        <f>'PS Assumptions'!R69</f>
        <v>0</v>
      </c>
      <c r="M50" s="22">
        <f>'PS Assumptions'!T69</f>
        <v>0</v>
      </c>
      <c r="N50" s="22">
        <f>'PS Assumptions'!V69</f>
        <v>0</v>
      </c>
      <c r="O50" s="22">
        <f>'PS Assumptions'!X69</f>
        <v>0</v>
      </c>
      <c r="P50" s="22">
        <f>'PS Assumptions'!Z69</f>
        <v>0</v>
      </c>
      <c r="Q50" s="22">
        <f>'PS Assumptions'!AB69</f>
        <v>0</v>
      </c>
      <c r="R50" s="22">
        <f>SUM(F50:Q50)</f>
        <v>0</v>
      </c>
      <c r="S50" s="23"/>
    </row>
    <row r="51" spans="1:20" ht="14.45" customHeight="1">
      <c r="A51" s="6"/>
      <c r="B51" s="8"/>
      <c r="C51" s="8" t="s">
        <v>59</v>
      </c>
      <c r="D51" s="24"/>
      <c r="E51" s="24"/>
      <c r="F51" s="30">
        <f>'PS Assumptions'!F83</f>
        <v>0</v>
      </c>
      <c r="G51" s="30">
        <f>'PS Assumptions'!H83</f>
        <v>0</v>
      </c>
      <c r="H51" s="30">
        <f>'PS Assumptions'!J83</f>
        <v>0</v>
      </c>
      <c r="I51" s="30">
        <f>'PS Assumptions'!L83</f>
        <v>0</v>
      </c>
      <c r="J51" s="30">
        <f>'PS Assumptions'!N83</f>
        <v>0</v>
      </c>
      <c r="K51" s="30">
        <f>'PS Assumptions'!P83</f>
        <v>0</v>
      </c>
      <c r="L51" s="30">
        <f>'PS Assumptions'!R83</f>
        <v>0</v>
      </c>
      <c r="M51" s="30">
        <f>'PS Assumptions'!T83</f>
        <v>0</v>
      </c>
      <c r="N51" s="30">
        <f>'PS Assumptions'!V83</f>
        <v>0</v>
      </c>
      <c r="O51" s="30">
        <f>'PS Assumptions'!X83</f>
        <v>0</v>
      </c>
      <c r="P51" s="30">
        <f>'PS Assumptions'!Z83</f>
        <v>0</v>
      </c>
      <c r="Q51" s="30">
        <f>'PS Assumptions'!AB83</f>
        <v>0</v>
      </c>
      <c r="R51" s="22">
        <f>SUM(F51:Q51)</f>
        <v>0</v>
      </c>
      <c r="S51" s="23"/>
    </row>
    <row r="52" spans="1:20" ht="14.45" customHeight="1">
      <c r="A52" s="6"/>
      <c r="B52" s="8"/>
      <c r="C52" s="8" t="s">
        <v>90</v>
      </c>
      <c r="D52" s="24"/>
      <c r="E52" s="24"/>
      <c r="F52" s="30">
        <f>'PS Assumptions'!F96</f>
        <v>0</v>
      </c>
      <c r="G52" s="30">
        <f>'PS Assumptions'!H96</f>
        <v>0</v>
      </c>
      <c r="H52" s="30">
        <f>'PS Assumptions'!J96</f>
        <v>0</v>
      </c>
      <c r="I52" s="30">
        <f>'PS Assumptions'!L96</f>
        <v>0</v>
      </c>
      <c r="J52" s="30">
        <f>'PS Assumptions'!N96</f>
        <v>0</v>
      </c>
      <c r="K52" s="30">
        <f>'PS Assumptions'!P96</f>
        <v>0</v>
      </c>
      <c r="L52" s="30">
        <f>'PS Assumptions'!R96</f>
        <v>0</v>
      </c>
      <c r="M52" s="30">
        <f>'PS Assumptions'!T96</f>
        <v>0</v>
      </c>
      <c r="N52" s="30">
        <f>'PS Assumptions'!V96</f>
        <v>0</v>
      </c>
      <c r="O52" s="30">
        <f>'PS Assumptions'!X96</f>
        <v>0</v>
      </c>
      <c r="P52" s="30">
        <f>'PS Assumptions'!Z96</f>
        <v>0</v>
      </c>
      <c r="Q52" s="30">
        <f>'PS Assumptions'!AB96</f>
        <v>0</v>
      </c>
      <c r="R52" s="22">
        <f>SUM(F52:Q52)</f>
        <v>0</v>
      </c>
      <c r="S52" s="23"/>
    </row>
    <row r="53" spans="1:20" ht="14.45" customHeight="1">
      <c r="A53" s="6"/>
      <c r="B53" s="10"/>
      <c r="C53" s="10" t="s">
        <v>60</v>
      </c>
      <c r="D53" s="20"/>
      <c r="E53" s="20"/>
      <c r="F53" s="27">
        <f>F50-F51-F52</f>
        <v>0</v>
      </c>
      <c r="G53" s="27">
        <f t="shared" ref="G53:R53" si="6">G50-G51-G52</f>
        <v>0</v>
      </c>
      <c r="H53" s="27">
        <f t="shared" si="6"/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27">
        <f t="shared" si="6"/>
        <v>0</v>
      </c>
      <c r="M53" s="27">
        <f t="shared" si="6"/>
        <v>0</v>
      </c>
      <c r="N53" s="27">
        <f t="shared" si="6"/>
        <v>0</v>
      </c>
      <c r="O53" s="27">
        <f t="shared" si="6"/>
        <v>0</v>
      </c>
      <c r="P53" s="27">
        <f t="shared" si="6"/>
        <v>0</v>
      </c>
      <c r="Q53" s="27">
        <f t="shared" si="6"/>
        <v>0</v>
      </c>
      <c r="R53" s="27">
        <f t="shared" si="6"/>
        <v>0</v>
      </c>
      <c r="S53" s="23"/>
    </row>
    <row r="54" spans="1:20" ht="14.45" customHeight="1">
      <c r="A54" s="6"/>
      <c r="B54" s="8"/>
      <c r="C54" s="10"/>
      <c r="D54" s="20"/>
      <c r="E54" s="20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23"/>
    </row>
    <row r="55" spans="1:20" s="240" customFormat="1" ht="14.45" customHeight="1">
      <c r="A55" s="239"/>
      <c r="B55" s="238"/>
      <c r="C55" s="233"/>
      <c r="D55" s="234"/>
      <c r="E55" s="234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6"/>
      <c r="S55" s="237"/>
    </row>
    <row r="56" spans="1:20" ht="14.45" customHeight="1">
      <c r="A56" s="2"/>
      <c r="B56" s="8"/>
      <c r="C56" s="13" t="s">
        <v>182</v>
      </c>
      <c r="D56" s="14"/>
      <c r="E56" s="15"/>
      <c r="F56" s="16" t="s">
        <v>43</v>
      </c>
      <c r="G56" s="17"/>
      <c r="H56" s="17"/>
      <c r="I56" s="15"/>
      <c r="J56" s="15"/>
      <c r="K56" s="16" t="s">
        <v>65</v>
      </c>
      <c r="L56" s="12"/>
      <c r="M56" s="12"/>
      <c r="N56" s="12"/>
      <c r="O56" s="12"/>
      <c r="P56" s="12"/>
      <c r="Q56" s="12"/>
      <c r="R56" s="18"/>
      <c r="S56" s="232"/>
    </row>
    <row r="57" spans="1:20" ht="14.45" customHeight="1">
      <c r="A57" s="2"/>
      <c r="B57" s="8"/>
      <c r="C57" s="10"/>
      <c r="D57" s="9"/>
      <c r="E57" s="10"/>
      <c r="F57" s="8"/>
      <c r="G57" s="8"/>
      <c r="H57" s="8"/>
      <c r="I57" s="10"/>
      <c r="J57" s="8"/>
      <c r="K57" s="8"/>
      <c r="L57" s="8"/>
      <c r="M57" s="8"/>
      <c r="N57" s="8"/>
      <c r="O57" s="8"/>
      <c r="P57" s="8"/>
      <c r="Q57" s="8"/>
      <c r="R57" s="10"/>
      <c r="S57" s="232"/>
    </row>
    <row r="58" spans="1:20" ht="14.45" customHeight="1">
      <c r="A58" s="2"/>
      <c r="B58" s="8"/>
      <c r="C58" s="20"/>
      <c r="D58" s="20"/>
      <c r="E58" s="20"/>
      <c r="F58" s="20" t="s">
        <v>197</v>
      </c>
      <c r="G58" s="20" t="s">
        <v>198</v>
      </c>
      <c r="H58" s="20" t="s">
        <v>199</v>
      </c>
      <c r="I58" s="20" t="s">
        <v>200</v>
      </c>
      <c r="J58" s="20" t="s">
        <v>201</v>
      </c>
      <c r="K58" s="20" t="s">
        <v>202</v>
      </c>
      <c r="L58" s="20" t="s">
        <v>203</v>
      </c>
      <c r="M58" s="20" t="s">
        <v>204</v>
      </c>
      <c r="N58" s="20" t="s">
        <v>205</v>
      </c>
      <c r="O58" s="20" t="s">
        <v>206</v>
      </c>
      <c r="P58" s="20" t="s">
        <v>207</v>
      </c>
      <c r="Q58" s="20" t="s">
        <v>208</v>
      </c>
      <c r="R58" s="20" t="s">
        <v>57</v>
      </c>
      <c r="S58" s="232"/>
    </row>
    <row r="59" spans="1:20" ht="14.45" customHeight="1">
      <c r="A59" s="2"/>
      <c r="B59" s="8"/>
      <c r="C59" s="10" t="s">
        <v>58</v>
      </c>
      <c r="D59" s="10"/>
      <c r="E59" s="10"/>
      <c r="F59" s="22">
        <f>+'PA Assumptions'!F65</f>
        <v>0</v>
      </c>
      <c r="G59" s="22">
        <f>+'PA Assumptions'!H65</f>
        <v>0</v>
      </c>
      <c r="H59" s="22">
        <f>+'PA Assumptions'!J65</f>
        <v>0</v>
      </c>
      <c r="I59" s="22">
        <f>+'PA Assumptions'!L65</f>
        <v>0</v>
      </c>
      <c r="J59" s="22">
        <f>+'PA Assumptions'!N65</f>
        <v>0</v>
      </c>
      <c r="K59" s="22">
        <f>+'PA Assumptions'!P65</f>
        <v>0</v>
      </c>
      <c r="L59" s="22">
        <f>+'PA Assumptions'!R65</f>
        <v>0</v>
      </c>
      <c r="M59" s="22">
        <f>+'PA Assumptions'!T65</f>
        <v>0</v>
      </c>
      <c r="N59" s="22">
        <f>+'PA Assumptions'!V65</f>
        <v>0</v>
      </c>
      <c r="O59" s="22">
        <f>+'PA Assumptions'!X65</f>
        <v>0</v>
      </c>
      <c r="P59" s="22">
        <f>+'PA Assumptions'!Z65</f>
        <v>0</v>
      </c>
      <c r="Q59" s="22">
        <f>+'PA Assumptions'!AB65</f>
        <v>0</v>
      </c>
      <c r="R59" s="22">
        <f>SUM(F59:Q59)</f>
        <v>0</v>
      </c>
      <c r="S59" s="232"/>
      <c r="T59" s="310">
        <f>+R59+R50</f>
        <v>0</v>
      </c>
    </row>
    <row r="60" spans="1:20" ht="14.45" customHeight="1">
      <c r="A60" s="2"/>
      <c r="B60" s="8"/>
      <c r="C60" s="8" t="s">
        <v>59</v>
      </c>
      <c r="D60" s="24"/>
      <c r="E60" s="24"/>
      <c r="F60" s="30">
        <f>'PA Assumptions'!F83</f>
        <v>0</v>
      </c>
      <c r="G60" s="30">
        <f>'PA Assumptions'!H83</f>
        <v>0</v>
      </c>
      <c r="H60" s="30">
        <f>'PA Assumptions'!J83</f>
        <v>0</v>
      </c>
      <c r="I60" s="30">
        <f>'PA Assumptions'!L83</f>
        <v>0</v>
      </c>
      <c r="J60" s="30">
        <f>'PA Assumptions'!N83</f>
        <v>0</v>
      </c>
      <c r="K60" s="30">
        <f>'PA Assumptions'!P83</f>
        <v>0</v>
      </c>
      <c r="L60" s="30">
        <f>'PA Assumptions'!R83</f>
        <v>0</v>
      </c>
      <c r="M60" s="30">
        <f>'PA Assumptions'!T83</f>
        <v>0</v>
      </c>
      <c r="N60" s="30">
        <f>'PA Assumptions'!V83</f>
        <v>0</v>
      </c>
      <c r="O60" s="30">
        <f>'PA Assumptions'!X83</f>
        <v>0</v>
      </c>
      <c r="P60" s="30">
        <f>'PA Assumptions'!Z83</f>
        <v>0</v>
      </c>
      <c r="Q60" s="30">
        <f>'PA Assumptions'!AB83</f>
        <v>0</v>
      </c>
      <c r="R60" s="22">
        <f>SUM(F60:Q60)</f>
        <v>0</v>
      </c>
      <c r="S60" s="232"/>
      <c r="T60" s="310">
        <f>+R51+R60+R52</f>
        <v>0</v>
      </c>
    </row>
    <row r="61" spans="1:20" ht="14.45" customHeight="1">
      <c r="A61" s="2"/>
      <c r="B61" s="8"/>
      <c r="C61" s="10" t="s">
        <v>60</v>
      </c>
      <c r="D61" s="20"/>
      <c r="E61" s="20"/>
      <c r="F61" s="27">
        <f t="shared" ref="F61:Q61" si="7">+F59-F60</f>
        <v>0</v>
      </c>
      <c r="G61" s="27">
        <f t="shared" si="7"/>
        <v>0</v>
      </c>
      <c r="H61" s="27">
        <f t="shared" si="7"/>
        <v>0</v>
      </c>
      <c r="I61" s="27">
        <f>+I59-I60</f>
        <v>0</v>
      </c>
      <c r="J61" s="27">
        <f t="shared" si="7"/>
        <v>0</v>
      </c>
      <c r="K61" s="27">
        <f t="shared" si="7"/>
        <v>0</v>
      </c>
      <c r="L61" s="27">
        <f t="shared" si="7"/>
        <v>0</v>
      </c>
      <c r="M61" s="27">
        <f t="shared" si="7"/>
        <v>0</v>
      </c>
      <c r="N61" s="27">
        <f t="shared" si="7"/>
        <v>0</v>
      </c>
      <c r="O61" s="27">
        <f t="shared" si="7"/>
        <v>0</v>
      </c>
      <c r="P61" s="27">
        <f t="shared" si="7"/>
        <v>0</v>
      </c>
      <c r="Q61" s="27">
        <f t="shared" si="7"/>
        <v>0</v>
      </c>
      <c r="R61" s="27">
        <f>SUM(F61:Q61)</f>
        <v>0</v>
      </c>
      <c r="S61" s="232"/>
    </row>
    <row r="62" spans="1:20" ht="14.45" customHeight="1">
      <c r="A62" s="2"/>
      <c r="B62" s="8"/>
      <c r="C62" s="10"/>
      <c r="D62" s="20"/>
      <c r="E62" s="2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22"/>
      <c r="S62" s="232"/>
    </row>
    <row r="63" spans="1:20" ht="14.45" customHeight="1">
      <c r="A63" s="2"/>
      <c r="B63" s="238"/>
      <c r="C63" s="233"/>
      <c r="D63" s="234"/>
      <c r="E63" s="234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6"/>
      <c r="S63" s="237"/>
      <c r="T63" s="240"/>
    </row>
    <row r="64" spans="1:20" ht="14.45" customHeight="1">
      <c r="A64" s="2"/>
      <c r="B64" s="8"/>
      <c r="C64" s="13" t="s">
        <v>301</v>
      </c>
      <c r="D64" s="14"/>
      <c r="E64" s="15"/>
      <c r="F64" s="16" t="s">
        <v>43</v>
      </c>
      <c r="G64" s="17"/>
      <c r="H64" s="17"/>
      <c r="I64" s="15"/>
      <c r="J64" s="15"/>
      <c r="K64" s="16" t="s">
        <v>65</v>
      </c>
      <c r="L64" s="12"/>
      <c r="M64" s="12"/>
      <c r="N64" s="12"/>
      <c r="O64" s="12"/>
      <c r="P64" s="12"/>
      <c r="Q64" s="12"/>
      <c r="R64" s="18"/>
      <c r="S64" s="232"/>
    </row>
    <row r="65" spans="1:19" ht="14.45" customHeight="1">
      <c r="A65" s="2"/>
      <c r="B65" s="8"/>
      <c r="C65" s="10"/>
      <c r="D65" s="9"/>
      <c r="E65" s="10"/>
      <c r="F65" s="8"/>
      <c r="G65" s="8"/>
      <c r="H65" s="8"/>
      <c r="I65" s="10"/>
      <c r="J65" s="8"/>
      <c r="K65" s="8"/>
      <c r="L65" s="8"/>
      <c r="M65" s="8"/>
      <c r="N65" s="8"/>
      <c r="O65" s="8"/>
      <c r="P65" s="8"/>
      <c r="Q65" s="8"/>
      <c r="R65" s="10"/>
      <c r="S65" s="232"/>
    </row>
    <row r="66" spans="1:19" ht="14.45" customHeight="1">
      <c r="A66" s="2"/>
      <c r="B66" s="8"/>
      <c r="C66" s="20"/>
      <c r="D66" s="20"/>
      <c r="E66" s="20"/>
      <c r="F66" s="20" t="s">
        <v>197</v>
      </c>
      <c r="G66" s="20" t="s">
        <v>198</v>
      </c>
      <c r="H66" s="20" t="s">
        <v>199</v>
      </c>
      <c r="I66" s="20" t="s">
        <v>200</v>
      </c>
      <c r="J66" s="20" t="s">
        <v>201</v>
      </c>
      <c r="K66" s="20" t="s">
        <v>202</v>
      </c>
      <c r="L66" s="20" t="s">
        <v>203</v>
      </c>
      <c r="M66" s="20" t="s">
        <v>204</v>
      </c>
      <c r="N66" s="20" t="s">
        <v>205</v>
      </c>
      <c r="O66" s="20" t="s">
        <v>206</v>
      </c>
      <c r="P66" s="20" t="s">
        <v>207</v>
      </c>
      <c r="Q66" s="20" t="s">
        <v>208</v>
      </c>
      <c r="R66" s="20" t="s">
        <v>57</v>
      </c>
      <c r="S66" s="232"/>
    </row>
    <row r="67" spans="1:19" ht="14.45" customHeight="1">
      <c r="A67" s="2"/>
      <c r="B67" s="8"/>
      <c r="C67" s="10" t="s">
        <v>58</v>
      </c>
      <c r="D67" s="10"/>
      <c r="E67" s="10"/>
      <c r="F67" s="22">
        <f>+'PA Assumptions'!F65</f>
        <v>0</v>
      </c>
      <c r="G67" s="22">
        <f>+'PA Assumptions'!G65</f>
        <v>0</v>
      </c>
      <c r="H67" s="22">
        <f>+'PA Assumptions'!H65</f>
        <v>0</v>
      </c>
      <c r="I67" s="22">
        <f>+'PA Assumptions'!I65</f>
        <v>0</v>
      </c>
      <c r="J67" s="22">
        <f>+'PA Assumptions'!J65</f>
        <v>0</v>
      </c>
      <c r="K67" s="22">
        <f>+'PA Assumptions'!K65</f>
        <v>0</v>
      </c>
      <c r="L67" s="22">
        <f>+'PA Assumptions'!L65</f>
        <v>0</v>
      </c>
      <c r="M67" s="22">
        <f>+'PA Assumptions'!M65</f>
        <v>0</v>
      </c>
      <c r="N67" s="22">
        <f>+'PA Assumptions'!N65</f>
        <v>0</v>
      </c>
      <c r="O67" s="22">
        <f>+'PA Assumptions'!O65</f>
        <v>0</v>
      </c>
      <c r="P67" s="22">
        <f>+'PA Assumptions'!P65</f>
        <v>0</v>
      </c>
      <c r="Q67" s="22">
        <f>+'PA Assumptions'!Q65</f>
        <v>0</v>
      </c>
      <c r="R67" s="22">
        <f>SUM(F67:Q67)</f>
        <v>0</v>
      </c>
      <c r="S67" s="232"/>
    </row>
    <row r="68" spans="1:19" ht="14.45" customHeight="1">
      <c r="A68" s="2"/>
      <c r="B68" s="8"/>
      <c r="C68" s="8" t="s">
        <v>59</v>
      </c>
      <c r="D68" s="24"/>
      <c r="E68" s="24"/>
      <c r="F68" s="30">
        <f>'PA Assumptions'!F83</f>
        <v>0</v>
      </c>
      <c r="G68" s="30">
        <f>'PA Assumptions'!G83</f>
        <v>0</v>
      </c>
      <c r="H68" s="30">
        <f>'PA Assumptions'!H83</f>
        <v>0</v>
      </c>
      <c r="I68" s="30">
        <f>'PA Assumptions'!I83</f>
        <v>0</v>
      </c>
      <c r="J68" s="30">
        <f>'PA Assumptions'!J83</f>
        <v>0</v>
      </c>
      <c r="K68" s="30">
        <f>'PA Assumptions'!K83</f>
        <v>0</v>
      </c>
      <c r="L68" s="30">
        <f>'PA Assumptions'!L83</f>
        <v>0</v>
      </c>
      <c r="M68" s="30">
        <f>'PA Assumptions'!M83</f>
        <v>0</v>
      </c>
      <c r="N68" s="30">
        <f>'PA Assumptions'!N83</f>
        <v>0</v>
      </c>
      <c r="O68" s="30">
        <f>'PA Assumptions'!O83</f>
        <v>0</v>
      </c>
      <c r="P68" s="30">
        <f>'PA Assumptions'!P83</f>
        <v>0</v>
      </c>
      <c r="Q68" s="30">
        <f>'PA Assumptions'!Q83</f>
        <v>0</v>
      </c>
      <c r="R68" s="22">
        <f>SUM(F68:Q68)</f>
        <v>0</v>
      </c>
      <c r="S68" s="232"/>
    </row>
    <row r="69" spans="1:19" ht="14.45" customHeight="1">
      <c r="A69" s="2"/>
      <c r="B69" s="8"/>
      <c r="C69" s="10" t="s">
        <v>60</v>
      </c>
      <c r="D69" s="20"/>
      <c r="E69" s="20"/>
      <c r="F69" s="27">
        <f t="shared" ref="F69:Q69" si="8">+F67-F68</f>
        <v>0</v>
      </c>
      <c r="G69" s="27">
        <f t="shared" si="8"/>
        <v>0</v>
      </c>
      <c r="H69" s="27">
        <f t="shared" si="8"/>
        <v>0</v>
      </c>
      <c r="I69" s="27">
        <f>+I67-I68</f>
        <v>0</v>
      </c>
      <c r="J69" s="27">
        <f t="shared" ref="J69:S69" si="9">+J67-J68</f>
        <v>0</v>
      </c>
      <c r="K69" s="27">
        <f t="shared" si="9"/>
        <v>0</v>
      </c>
      <c r="L69" s="27">
        <f t="shared" si="9"/>
        <v>0</v>
      </c>
      <c r="M69" s="27">
        <f t="shared" si="9"/>
        <v>0</v>
      </c>
      <c r="N69" s="27">
        <f t="shared" si="9"/>
        <v>0</v>
      </c>
      <c r="O69" s="27">
        <f t="shared" si="9"/>
        <v>0</v>
      </c>
      <c r="P69" s="27">
        <f t="shared" si="9"/>
        <v>0</v>
      </c>
      <c r="Q69" s="27">
        <f t="shared" si="9"/>
        <v>0</v>
      </c>
      <c r="R69" s="27">
        <f>SUM(F69:Q69)</f>
        <v>0</v>
      </c>
      <c r="S69" s="232"/>
    </row>
    <row r="70" spans="1:19" ht="14.45" customHeight="1">
      <c r="A70" s="2"/>
      <c r="B70" s="8"/>
      <c r="C70" s="10"/>
      <c r="D70" s="20"/>
      <c r="E70" s="2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22"/>
      <c r="S70" s="232"/>
    </row>
    <row r="71" spans="1:19" s="382" customFormat="1" ht="14.45" customHeight="1">
      <c r="A71" s="375"/>
      <c r="B71" s="376"/>
      <c r="C71" s="377"/>
      <c r="D71" s="378"/>
      <c r="E71" s="378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80"/>
      <c r="S71" s="381"/>
    </row>
    <row r="73" spans="1:19" ht="14.45" customHeight="1">
      <c r="A73" s="6"/>
      <c r="B73" s="8"/>
      <c r="C73" s="8" t="s">
        <v>181</v>
      </c>
      <c r="D73" s="31"/>
      <c r="E73" s="24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2">
        <f>SUM(F73:Q73)</f>
        <v>0</v>
      </c>
      <c r="S73" s="23"/>
    </row>
    <row r="74" spans="1:19" ht="14.45" customHeight="1">
      <c r="A74" s="6"/>
      <c r="B74" s="8"/>
      <c r="C74" s="8" t="s">
        <v>183</v>
      </c>
      <c r="D74" s="31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2">
        <f>SUM(F74:Q74)</f>
        <v>0</v>
      </c>
      <c r="S74" s="23"/>
    </row>
    <row r="75" spans="1:19" ht="14.45" customHeight="1">
      <c r="A75" s="6"/>
      <c r="B75" s="8"/>
      <c r="C75" s="8" t="s">
        <v>86</v>
      </c>
      <c r="D75" s="32"/>
      <c r="E75" s="33"/>
      <c r="F75" s="46">
        <f>+'Overhead Assumptions'!C55</f>
        <v>0</v>
      </c>
      <c r="G75" s="46">
        <f>+'Overhead Assumptions'!D55</f>
        <v>0</v>
      </c>
      <c r="H75" s="46">
        <f>+'Overhead Assumptions'!E55</f>
        <v>0</v>
      </c>
      <c r="I75" s="46">
        <f>+'Overhead Assumptions'!F55</f>
        <v>0</v>
      </c>
      <c r="J75" s="46">
        <f>+'Overhead Assumptions'!G55</f>
        <v>0</v>
      </c>
      <c r="K75" s="46">
        <f>+'Overhead Assumptions'!H55</f>
        <v>0</v>
      </c>
      <c r="L75" s="46">
        <f>+'Overhead Assumptions'!I55</f>
        <v>0</v>
      </c>
      <c r="M75" s="46">
        <f>+'Overhead Assumptions'!J55</f>
        <v>0</v>
      </c>
      <c r="N75" s="46">
        <f>+'Overhead Assumptions'!K55</f>
        <v>0</v>
      </c>
      <c r="O75" s="46">
        <f>+'Overhead Assumptions'!L55</f>
        <v>0</v>
      </c>
      <c r="P75" s="46">
        <f>+'Overhead Assumptions'!M55</f>
        <v>0</v>
      </c>
      <c r="Q75" s="46">
        <f>+'Overhead Assumptions'!N55</f>
        <v>0</v>
      </c>
      <c r="R75" s="34">
        <f t="shared" ref="R75:R82" si="10">SUM(F75:Q75)</f>
        <v>0</v>
      </c>
      <c r="S75" s="23"/>
    </row>
    <row r="76" spans="1:19" ht="14.45" customHeight="1">
      <c r="A76" s="6"/>
      <c r="B76" s="8"/>
      <c r="C76" s="8" t="s">
        <v>87</v>
      </c>
      <c r="D76" s="32"/>
      <c r="E76" s="33"/>
      <c r="F76" s="46">
        <f>+'Overhead Assumptions'!C56</f>
        <v>0</v>
      </c>
      <c r="G76" s="46">
        <f>+'Overhead Assumptions'!D56</f>
        <v>0</v>
      </c>
      <c r="H76" s="46">
        <f>+'Overhead Assumptions'!E56</f>
        <v>0</v>
      </c>
      <c r="I76" s="46">
        <f>+'Overhead Assumptions'!F56</f>
        <v>0</v>
      </c>
      <c r="J76" s="46">
        <f>+'Overhead Assumptions'!G56</f>
        <v>0</v>
      </c>
      <c r="K76" s="46">
        <f>+'Overhead Assumptions'!H56</f>
        <v>0</v>
      </c>
      <c r="L76" s="46">
        <f>+'Overhead Assumptions'!I56</f>
        <v>0</v>
      </c>
      <c r="M76" s="46">
        <f>+'Overhead Assumptions'!J56</f>
        <v>0</v>
      </c>
      <c r="N76" s="46">
        <f>+'Overhead Assumptions'!K56</f>
        <v>0</v>
      </c>
      <c r="O76" s="46">
        <f>+'Overhead Assumptions'!L56</f>
        <v>0</v>
      </c>
      <c r="P76" s="46">
        <f>+'Overhead Assumptions'!M56</f>
        <v>0</v>
      </c>
      <c r="Q76" s="46">
        <f>+'Overhead Assumptions'!N56</f>
        <v>0</v>
      </c>
      <c r="R76" s="34">
        <f t="shared" si="10"/>
        <v>0</v>
      </c>
      <c r="S76" s="23"/>
    </row>
    <row r="77" spans="1:19" ht="14.45" customHeight="1">
      <c r="A77" s="6"/>
      <c r="B77" s="8"/>
      <c r="C77" s="8" t="s">
        <v>88</v>
      </c>
      <c r="D77" s="32"/>
      <c r="E77" s="33"/>
      <c r="F77" s="46">
        <f>+'Overhead Assumptions'!C57</f>
        <v>0</v>
      </c>
      <c r="G77" s="46">
        <f>+'Overhead Assumptions'!D57</f>
        <v>0</v>
      </c>
      <c r="H77" s="46">
        <f>+'Overhead Assumptions'!E57</f>
        <v>0</v>
      </c>
      <c r="I77" s="46">
        <f>+'Overhead Assumptions'!F57</f>
        <v>0</v>
      </c>
      <c r="J77" s="46">
        <f>+'Overhead Assumptions'!G57</f>
        <v>0</v>
      </c>
      <c r="K77" s="46">
        <f>+'Overhead Assumptions'!H57</f>
        <v>0</v>
      </c>
      <c r="L77" s="46">
        <f>+'Overhead Assumptions'!I57</f>
        <v>0</v>
      </c>
      <c r="M77" s="46">
        <f>+'Overhead Assumptions'!J57</f>
        <v>0</v>
      </c>
      <c r="N77" s="46">
        <f>+'Overhead Assumptions'!K57</f>
        <v>0</v>
      </c>
      <c r="O77" s="46">
        <f>+'Overhead Assumptions'!L57</f>
        <v>0</v>
      </c>
      <c r="P77" s="46">
        <f>+'Overhead Assumptions'!M57</f>
        <v>0</v>
      </c>
      <c r="Q77" s="46">
        <f>+'Overhead Assumptions'!N57</f>
        <v>0</v>
      </c>
      <c r="R77" s="34">
        <f t="shared" si="10"/>
        <v>0</v>
      </c>
      <c r="S77" s="23"/>
    </row>
    <row r="78" spans="1:19" ht="14.45" customHeight="1">
      <c r="A78" s="6"/>
      <c r="B78" s="8"/>
      <c r="C78" s="8" t="s">
        <v>89</v>
      </c>
      <c r="D78" s="32"/>
      <c r="E78" s="33"/>
      <c r="F78" s="46">
        <f>+'Overhead Assumptions'!C58</f>
        <v>0</v>
      </c>
      <c r="G78" s="46">
        <f>+'Overhead Assumptions'!D58</f>
        <v>0</v>
      </c>
      <c r="H78" s="46">
        <f>+'Overhead Assumptions'!E58</f>
        <v>0</v>
      </c>
      <c r="I78" s="46">
        <f>+'Overhead Assumptions'!F58</f>
        <v>0</v>
      </c>
      <c r="J78" s="46">
        <f>+'Overhead Assumptions'!G58</f>
        <v>0</v>
      </c>
      <c r="K78" s="46">
        <f>+'Overhead Assumptions'!H58</f>
        <v>0</v>
      </c>
      <c r="L78" s="46">
        <f>+'Overhead Assumptions'!I58</f>
        <v>0</v>
      </c>
      <c r="M78" s="46">
        <f>+'Overhead Assumptions'!J58</f>
        <v>0</v>
      </c>
      <c r="N78" s="46">
        <f>+'Overhead Assumptions'!K58</f>
        <v>0</v>
      </c>
      <c r="O78" s="46">
        <f>+'Overhead Assumptions'!L58</f>
        <v>0</v>
      </c>
      <c r="P78" s="46">
        <f>+'Overhead Assumptions'!M58</f>
        <v>0</v>
      </c>
      <c r="Q78" s="46">
        <f>+'Overhead Assumptions'!N58</f>
        <v>0</v>
      </c>
      <c r="R78" s="34">
        <f t="shared" si="10"/>
        <v>0</v>
      </c>
      <c r="S78" s="23"/>
    </row>
    <row r="79" spans="1:19" ht="14.45" customHeight="1">
      <c r="A79" s="6"/>
      <c r="B79" s="8"/>
      <c r="C79" s="8" t="s">
        <v>91</v>
      </c>
      <c r="D79" s="32"/>
      <c r="E79" s="33"/>
      <c r="F79" s="46">
        <f>+'Overhead Assumptions'!C59</f>
        <v>0</v>
      </c>
      <c r="G79" s="46">
        <f>+'Overhead Assumptions'!D59</f>
        <v>0</v>
      </c>
      <c r="H79" s="46">
        <f>+'Overhead Assumptions'!E59</f>
        <v>0</v>
      </c>
      <c r="I79" s="46">
        <f>+'Overhead Assumptions'!F59</f>
        <v>0</v>
      </c>
      <c r="J79" s="46">
        <f>+'Overhead Assumptions'!G59</f>
        <v>0</v>
      </c>
      <c r="K79" s="46">
        <f>+'Overhead Assumptions'!H59</f>
        <v>0</v>
      </c>
      <c r="L79" s="46">
        <f>+'Overhead Assumptions'!I59</f>
        <v>0</v>
      </c>
      <c r="M79" s="46">
        <f>+'Overhead Assumptions'!J59</f>
        <v>0</v>
      </c>
      <c r="N79" s="46">
        <f>+'Overhead Assumptions'!K59</f>
        <v>0</v>
      </c>
      <c r="O79" s="46">
        <f>+'Overhead Assumptions'!L59</f>
        <v>0</v>
      </c>
      <c r="P79" s="46">
        <f>+'Overhead Assumptions'!M59</f>
        <v>0</v>
      </c>
      <c r="Q79" s="46">
        <f>+'Overhead Assumptions'!N59</f>
        <v>0</v>
      </c>
      <c r="R79" s="34">
        <f t="shared" si="10"/>
        <v>0</v>
      </c>
      <c r="S79" s="23"/>
    </row>
    <row r="80" spans="1:19" ht="14.45" customHeight="1">
      <c r="A80" s="6"/>
      <c r="B80" s="8"/>
      <c r="C80" s="8"/>
      <c r="D80" s="32"/>
      <c r="E80" s="33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34">
        <f t="shared" si="10"/>
        <v>0</v>
      </c>
      <c r="S80" s="23"/>
    </row>
    <row r="81" spans="1:19" ht="14.45" customHeight="1">
      <c r="A81" s="6"/>
      <c r="B81" s="8"/>
      <c r="C81" s="8" t="s">
        <v>61</v>
      </c>
      <c r="D81" s="32"/>
      <c r="E81" s="32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22">
        <f t="shared" si="10"/>
        <v>0</v>
      </c>
      <c r="S81" s="23"/>
    </row>
    <row r="82" spans="1:19" ht="14.45" customHeight="1">
      <c r="A82" s="6"/>
      <c r="B82" s="8"/>
      <c r="C82" s="8" t="s">
        <v>62</v>
      </c>
      <c r="D82" s="32"/>
      <c r="E82" s="32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2">
        <f t="shared" si="10"/>
        <v>0</v>
      </c>
      <c r="S82" s="23"/>
    </row>
    <row r="83" spans="1:19" ht="14.45" customHeight="1">
      <c r="A83" s="6"/>
      <c r="B83" s="8"/>
      <c r="C83" s="8"/>
      <c r="D83" s="32"/>
      <c r="E83" s="3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>
        <f>SUM(F83:Q83)</f>
        <v>0</v>
      </c>
      <c r="S83" s="23"/>
    </row>
    <row r="84" spans="1:19" ht="14.45" customHeight="1">
      <c r="A84" s="6"/>
      <c r="B84" s="10"/>
      <c r="C84" s="10" t="s">
        <v>63</v>
      </c>
      <c r="D84" s="20"/>
      <c r="E84" s="20"/>
      <c r="F84" s="29">
        <f>SUM(F75:F83)</f>
        <v>0</v>
      </c>
      <c r="G84" s="29">
        <f t="shared" ref="G84:Q84" si="11">SUM(G75:G83)</f>
        <v>0</v>
      </c>
      <c r="H84" s="29">
        <f t="shared" si="11"/>
        <v>0</v>
      </c>
      <c r="I84" s="29">
        <f t="shared" si="11"/>
        <v>0</v>
      </c>
      <c r="J84" s="29">
        <f t="shared" si="11"/>
        <v>0</v>
      </c>
      <c r="K84" s="29">
        <f t="shared" si="11"/>
        <v>0</v>
      </c>
      <c r="L84" s="29">
        <f t="shared" si="11"/>
        <v>0</v>
      </c>
      <c r="M84" s="29">
        <f t="shared" si="11"/>
        <v>0</v>
      </c>
      <c r="N84" s="29">
        <f t="shared" si="11"/>
        <v>0</v>
      </c>
      <c r="O84" s="29">
        <f t="shared" si="11"/>
        <v>0</v>
      </c>
      <c r="P84" s="29">
        <f t="shared" si="11"/>
        <v>0</v>
      </c>
      <c r="Q84" s="29">
        <f t="shared" si="11"/>
        <v>0</v>
      </c>
      <c r="R84" s="29">
        <f>SUM(F84:Q84)</f>
        <v>0</v>
      </c>
      <c r="S84" s="23"/>
    </row>
    <row r="85" spans="1:19" ht="14.45" customHeight="1">
      <c r="A85" s="6"/>
      <c r="B85" s="8"/>
      <c r="C85" s="8"/>
      <c r="D85" s="32"/>
      <c r="E85" s="32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3"/>
    </row>
    <row r="86" spans="1:19" ht="14.45" customHeight="1" thickBot="1">
      <c r="A86" s="6"/>
      <c r="B86" s="8"/>
      <c r="C86" s="10" t="s">
        <v>64</v>
      </c>
      <c r="D86" s="32"/>
      <c r="E86" s="32"/>
      <c r="F86" s="37">
        <f>F53+F61-F84</f>
        <v>0</v>
      </c>
      <c r="G86" s="37">
        <f t="shared" ref="G86:Q86" si="12">G53+G61-G84</f>
        <v>0</v>
      </c>
      <c r="H86" s="37">
        <f t="shared" si="12"/>
        <v>0</v>
      </c>
      <c r="I86" s="37">
        <f t="shared" si="12"/>
        <v>0</v>
      </c>
      <c r="J86" s="37">
        <f t="shared" si="12"/>
        <v>0</v>
      </c>
      <c r="K86" s="37">
        <f t="shared" si="12"/>
        <v>0</v>
      </c>
      <c r="L86" s="37">
        <f t="shared" si="12"/>
        <v>0</v>
      </c>
      <c r="M86" s="37">
        <f t="shared" si="12"/>
        <v>0</v>
      </c>
      <c r="N86" s="37">
        <f t="shared" si="12"/>
        <v>0</v>
      </c>
      <c r="O86" s="37">
        <f t="shared" si="12"/>
        <v>0</v>
      </c>
      <c r="P86" s="37">
        <f t="shared" si="12"/>
        <v>0</v>
      </c>
      <c r="Q86" s="37">
        <f t="shared" si="12"/>
        <v>0</v>
      </c>
      <c r="R86" s="38">
        <f>SUM(F86:Q86)</f>
        <v>0</v>
      </c>
      <c r="S86" s="23"/>
    </row>
    <row r="87" spans="1:19" ht="14.45" customHeight="1">
      <c r="A87" s="6"/>
      <c r="B87" s="8"/>
      <c r="C87" s="8"/>
      <c r="D87" s="32"/>
      <c r="E87" s="32"/>
      <c r="F87" s="39">
        <f>+F86+Q42-F88</f>
        <v>0</v>
      </c>
      <c r="G87" s="39">
        <f>+F87+G86-G88</f>
        <v>0</v>
      </c>
      <c r="H87" s="39">
        <f t="shared" ref="H87:P87" si="13">+G87+H86-H88</f>
        <v>0</v>
      </c>
      <c r="I87" s="39">
        <f t="shared" si="13"/>
        <v>0</v>
      </c>
      <c r="J87" s="39">
        <f t="shared" si="13"/>
        <v>0</v>
      </c>
      <c r="K87" s="39">
        <f t="shared" si="13"/>
        <v>0</v>
      </c>
      <c r="L87" s="39">
        <f t="shared" si="13"/>
        <v>0</v>
      </c>
      <c r="M87" s="39">
        <f t="shared" si="13"/>
        <v>0</v>
      </c>
      <c r="N87" s="39">
        <f t="shared" si="13"/>
        <v>0</v>
      </c>
      <c r="O87" s="39">
        <f t="shared" si="13"/>
        <v>0</v>
      </c>
      <c r="P87" s="39">
        <f t="shared" si="13"/>
        <v>0</v>
      </c>
      <c r="Q87" s="39">
        <f>+P87+Q86-Q88-Q89</f>
        <v>0</v>
      </c>
      <c r="R87" s="40"/>
      <c r="S87" s="23"/>
    </row>
    <row r="88" spans="1:19" ht="14.45" customHeight="1">
      <c r="A88" s="6"/>
      <c r="B88" s="41"/>
      <c r="C88" s="42" t="s">
        <v>141</v>
      </c>
      <c r="D88" s="43"/>
      <c r="E88" s="43"/>
      <c r="F88" s="44">
        <f>+Cash!B38</f>
        <v>0</v>
      </c>
      <c r="G88" s="44">
        <f>+Cash!C38</f>
        <v>0</v>
      </c>
      <c r="H88" s="44">
        <f>+Cash!D38</f>
        <v>0</v>
      </c>
      <c r="I88" s="44">
        <f>+Cash!E38</f>
        <v>0</v>
      </c>
      <c r="J88" s="44">
        <f>+Cash!F38</f>
        <v>0</v>
      </c>
      <c r="K88" s="44">
        <f>+Cash!G38</f>
        <v>0</v>
      </c>
      <c r="L88" s="44">
        <f>+Cash!H38</f>
        <v>0</v>
      </c>
      <c r="M88" s="44">
        <f>+Cash!I38</f>
        <v>0</v>
      </c>
      <c r="N88" s="44">
        <f>+Cash!J38</f>
        <v>0</v>
      </c>
      <c r="O88" s="44">
        <f>+Cash!K38</f>
        <v>0</v>
      </c>
      <c r="P88" s="44">
        <f>+Cash!L38</f>
        <v>0</v>
      </c>
      <c r="Q88" s="44">
        <f>+Cash!M38</f>
        <v>0</v>
      </c>
      <c r="R88" s="44"/>
      <c r="S88" s="45"/>
    </row>
    <row r="89" spans="1:19" ht="14.45" customHeight="1">
      <c r="A89" s="2"/>
      <c r="B89" s="41"/>
      <c r="C89" s="42" t="s">
        <v>275</v>
      </c>
      <c r="D89" s="43"/>
      <c r="E89" s="4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>
        <f>+'Accounts Template P&amp;L'!I176</f>
        <v>0</v>
      </c>
      <c r="R89" s="44"/>
      <c r="S89" s="45"/>
    </row>
    <row r="90" spans="1:19" ht="19.899999999999999" hidden="1" customHeight="1">
      <c r="C90" s="8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10"/>
      <c r="S90" s="11"/>
    </row>
    <row r="91" spans="1:19" ht="19.899999999999999" hidden="1" customHeight="1">
      <c r="C91" s="13" t="s">
        <v>42</v>
      </c>
      <c r="D91" s="14"/>
      <c r="E91" s="15"/>
      <c r="F91" s="16" t="s">
        <v>43</v>
      </c>
      <c r="G91" s="17"/>
      <c r="H91" s="17"/>
      <c r="I91" s="15"/>
      <c r="J91" s="15"/>
      <c r="K91" s="16" t="s">
        <v>271</v>
      </c>
      <c r="L91" s="12"/>
      <c r="M91" s="12"/>
      <c r="N91" s="12"/>
      <c r="O91" s="12"/>
      <c r="P91" s="12"/>
      <c r="Q91" s="12"/>
      <c r="R91" s="18"/>
      <c r="S91" s="19"/>
    </row>
    <row r="92" spans="1:19" ht="19.899999999999999" hidden="1" customHeight="1">
      <c r="C92" s="10"/>
      <c r="D92" s="9"/>
      <c r="E92" s="10"/>
      <c r="F92" s="8"/>
      <c r="G92" s="8"/>
      <c r="H92" s="8"/>
      <c r="I92" s="10"/>
      <c r="J92" s="8"/>
      <c r="K92" s="8"/>
      <c r="L92" s="8"/>
      <c r="M92" s="8"/>
      <c r="N92" s="8"/>
      <c r="O92" s="8"/>
      <c r="P92" s="8"/>
      <c r="Q92" s="8"/>
      <c r="R92" s="10"/>
      <c r="S92" s="11"/>
    </row>
    <row r="93" spans="1:19" ht="19.899999999999999" hidden="1" customHeight="1">
      <c r="C93" s="20"/>
      <c r="D93" s="20"/>
      <c r="E93" s="20"/>
      <c r="F93" s="20" t="s">
        <v>257</v>
      </c>
      <c r="G93" s="20" t="s">
        <v>260</v>
      </c>
      <c r="H93" s="20" t="s">
        <v>261</v>
      </c>
      <c r="I93" s="20" t="s">
        <v>262</v>
      </c>
      <c r="J93" s="20" t="s">
        <v>263</v>
      </c>
      <c r="K93" s="20" t="s">
        <v>264</v>
      </c>
      <c r="L93" s="20" t="s">
        <v>265</v>
      </c>
      <c r="M93" s="20" t="s">
        <v>266</v>
      </c>
      <c r="N93" s="20" t="s">
        <v>267</v>
      </c>
      <c r="O93" s="20" t="s">
        <v>268</v>
      </c>
      <c r="P93" s="20" t="s">
        <v>269</v>
      </c>
      <c r="Q93" s="20" t="s">
        <v>270</v>
      </c>
      <c r="R93" s="20" t="s">
        <v>57</v>
      </c>
      <c r="S93" s="21"/>
    </row>
    <row r="94" spans="1:19" ht="19.899999999999999" hidden="1" customHeight="1">
      <c r="C94" s="10" t="s">
        <v>58</v>
      </c>
      <c r="D94" s="10"/>
      <c r="E94" s="10"/>
      <c r="F94" s="22" t="e">
        <f>'PS Assumptions'!#REF!</f>
        <v>#REF!</v>
      </c>
      <c r="G94" s="22" t="e">
        <f>'PS Assumptions'!#REF!</f>
        <v>#REF!</v>
      </c>
      <c r="H94" s="22" t="e">
        <f>'PS Assumptions'!#REF!</f>
        <v>#REF!</v>
      </c>
      <c r="I94" s="22" t="e">
        <f>'PS Assumptions'!#REF!</f>
        <v>#REF!</v>
      </c>
      <c r="J94" s="22" t="e">
        <f>'PS Assumptions'!#REF!</f>
        <v>#REF!</v>
      </c>
      <c r="K94" s="22" t="e">
        <f>'PS Assumptions'!#REF!</f>
        <v>#REF!</v>
      </c>
      <c r="L94" s="22" t="e">
        <f>'PS Assumptions'!#REF!</f>
        <v>#REF!</v>
      </c>
      <c r="M94" s="22" t="e">
        <f>'PS Assumptions'!#REF!</f>
        <v>#REF!</v>
      </c>
      <c r="N94" s="22" t="e">
        <f>'PS Assumptions'!#REF!</f>
        <v>#REF!</v>
      </c>
      <c r="O94" s="22" t="e">
        <f>'PS Assumptions'!#REF!</f>
        <v>#REF!</v>
      </c>
      <c r="P94" s="22" t="e">
        <f>'PS Assumptions'!#REF!</f>
        <v>#REF!</v>
      </c>
      <c r="Q94" s="22" t="e">
        <f>'PS Assumptions'!#REF!</f>
        <v>#REF!</v>
      </c>
      <c r="R94" s="22" t="e">
        <f>SUM(F94:Q94)</f>
        <v>#REF!</v>
      </c>
      <c r="S94" s="23"/>
    </row>
    <row r="95" spans="1:19" ht="19.899999999999999" hidden="1" customHeight="1">
      <c r="C95" s="8" t="s">
        <v>59</v>
      </c>
      <c r="D95" s="24"/>
      <c r="E95" s="24"/>
      <c r="F95" s="30" t="e">
        <f>'PS Assumptions'!#REF!</f>
        <v>#REF!</v>
      </c>
      <c r="G95" s="30" t="e">
        <f>'PS Assumptions'!#REF!</f>
        <v>#REF!</v>
      </c>
      <c r="H95" s="30" t="e">
        <f>'PS Assumptions'!#REF!</f>
        <v>#REF!</v>
      </c>
      <c r="I95" s="30" t="e">
        <f>'PS Assumptions'!#REF!</f>
        <v>#REF!</v>
      </c>
      <c r="J95" s="30" t="e">
        <f>'PS Assumptions'!#REF!</f>
        <v>#REF!</v>
      </c>
      <c r="K95" s="30" t="e">
        <f>'PS Assumptions'!#REF!</f>
        <v>#REF!</v>
      </c>
      <c r="L95" s="30" t="e">
        <f>'PS Assumptions'!#REF!</f>
        <v>#REF!</v>
      </c>
      <c r="M95" s="30" t="e">
        <f>'PS Assumptions'!#REF!</f>
        <v>#REF!</v>
      </c>
      <c r="N95" s="30" t="e">
        <f>'PS Assumptions'!#REF!</f>
        <v>#REF!</v>
      </c>
      <c r="O95" s="30" t="e">
        <f>'PS Assumptions'!#REF!</f>
        <v>#REF!</v>
      </c>
      <c r="P95" s="30" t="e">
        <f>'PS Assumptions'!#REF!</f>
        <v>#REF!</v>
      </c>
      <c r="Q95" s="30" t="e">
        <f>'PS Assumptions'!#REF!</f>
        <v>#REF!</v>
      </c>
      <c r="R95" s="22" t="e">
        <f>SUM(F95:Q95)</f>
        <v>#REF!</v>
      </c>
      <c r="S95" s="23"/>
    </row>
    <row r="96" spans="1:19" ht="19.899999999999999" hidden="1" customHeight="1">
      <c r="C96" s="8" t="s">
        <v>90</v>
      </c>
      <c r="D96" s="24"/>
      <c r="E96" s="24"/>
      <c r="F96" s="30" t="e">
        <f>'PS Assumptions'!#REF!</f>
        <v>#REF!</v>
      </c>
      <c r="G96" s="30" t="e">
        <f>'PS Assumptions'!#REF!</f>
        <v>#REF!</v>
      </c>
      <c r="H96" s="30" t="e">
        <f>'PS Assumptions'!#REF!</f>
        <v>#REF!</v>
      </c>
      <c r="I96" s="30" t="e">
        <f>'PS Assumptions'!#REF!</f>
        <v>#REF!</v>
      </c>
      <c r="J96" s="30" t="e">
        <f>'PS Assumptions'!#REF!</f>
        <v>#REF!</v>
      </c>
      <c r="K96" s="30" t="e">
        <f>'PS Assumptions'!#REF!</f>
        <v>#REF!</v>
      </c>
      <c r="L96" s="30" t="e">
        <f>'PS Assumptions'!#REF!</f>
        <v>#REF!</v>
      </c>
      <c r="M96" s="30" t="e">
        <f>'PS Assumptions'!#REF!</f>
        <v>#REF!</v>
      </c>
      <c r="N96" s="30" t="e">
        <f>'PS Assumptions'!#REF!</f>
        <v>#REF!</v>
      </c>
      <c r="O96" s="30" t="e">
        <f>'PS Assumptions'!#REF!</f>
        <v>#REF!</v>
      </c>
      <c r="P96" s="30" t="e">
        <f>'PS Assumptions'!#REF!</f>
        <v>#REF!</v>
      </c>
      <c r="Q96" s="30" t="e">
        <f>'PS Assumptions'!#REF!</f>
        <v>#REF!</v>
      </c>
      <c r="R96" s="22" t="e">
        <f>SUM(F96:Q96)</f>
        <v>#REF!</v>
      </c>
      <c r="S96" s="23"/>
    </row>
    <row r="97" spans="3:20" ht="19.899999999999999" hidden="1" customHeight="1">
      <c r="C97" s="10" t="s">
        <v>60</v>
      </c>
      <c r="D97" s="20"/>
      <c r="E97" s="20"/>
      <c r="F97" s="27" t="e">
        <f>F94-F95-F96</f>
        <v>#REF!</v>
      </c>
      <c r="G97" s="27" t="e">
        <f t="shared" ref="G97:R97" si="14">G94-G95-G96</f>
        <v>#REF!</v>
      </c>
      <c r="H97" s="27" t="e">
        <f t="shared" si="14"/>
        <v>#REF!</v>
      </c>
      <c r="I97" s="27" t="e">
        <f t="shared" si="14"/>
        <v>#REF!</v>
      </c>
      <c r="J97" s="27" t="e">
        <f t="shared" si="14"/>
        <v>#REF!</v>
      </c>
      <c r="K97" s="27" t="e">
        <f t="shared" si="14"/>
        <v>#REF!</v>
      </c>
      <c r="L97" s="27" t="e">
        <f t="shared" si="14"/>
        <v>#REF!</v>
      </c>
      <c r="M97" s="27" t="e">
        <f t="shared" si="14"/>
        <v>#REF!</v>
      </c>
      <c r="N97" s="27" t="e">
        <f t="shared" si="14"/>
        <v>#REF!</v>
      </c>
      <c r="O97" s="27" t="e">
        <f t="shared" si="14"/>
        <v>#REF!</v>
      </c>
      <c r="P97" s="27" t="e">
        <f t="shared" si="14"/>
        <v>#REF!</v>
      </c>
      <c r="Q97" s="27" t="e">
        <f t="shared" si="14"/>
        <v>#REF!</v>
      </c>
      <c r="R97" s="27" t="e">
        <f t="shared" si="14"/>
        <v>#REF!</v>
      </c>
      <c r="S97" s="23"/>
    </row>
    <row r="98" spans="3:20" ht="19.899999999999999" hidden="1" customHeight="1">
      <c r="C98" s="10"/>
      <c r="D98" s="20"/>
      <c r="E98" s="2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9"/>
      <c r="S98" s="23"/>
    </row>
    <row r="99" spans="3:20" ht="19.899999999999999" hidden="1" customHeight="1">
      <c r="C99" s="233"/>
      <c r="D99" s="234"/>
      <c r="E99" s="234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6"/>
      <c r="S99" s="237"/>
    </row>
    <row r="100" spans="3:20" ht="19.899999999999999" hidden="1" customHeight="1">
      <c r="C100" s="13" t="s">
        <v>182</v>
      </c>
      <c r="D100" s="14"/>
      <c r="E100" s="15"/>
      <c r="F100" s="16" t="s">
        <v>43</v>
      </c>
      <c r="G100" s="17"/>
      <c r="H100" s="17"/>
      <c r="I100" s="15"/>
      <c r="J100" s="15"/>
      <c r="K100" s="16" t="s">
        <v>271</v>
      </c>
      <c r="L100" s="12"/>
      <c r="M100" s="12"/>
      <c r="N100" s="12"/>
      <c r="O100" s="12"/>
      <c r="P100" s="12"/>
      <c r="Q100" s="12"/>
      <c r="R100" s="18"/>
      <c r="S100" s="232"/>
    </row>
    <row r="101" spans="3:20" ht="19.899999999999999" hidden="1" customHeight="1">
      <c r="C101" s="10"/>
      <c r="D101" s="9"/>
      <c r="E101" s="10"/>
      <c r="F101" s="8"/>
      <c r="G101" s="8"/>
      <c r="H101" s="8"/>
      <c r="I101" s="10"/>
      <c r="J101" s="8"/>
      <c r="K101" s="8"/>
      <c r="L101" s="8"/>
      <c r="M101" s="8"/>
      <c r="N101" s="8"/>
      <c r="O101" s="8"/>
      <c r="P101" s="8"/>
      <c r="Q101" s="8"/>
      <c r="R101" s="10"/>
      <c r="S101" s="232"/>
    </row>
    <row r="102" spans="3:20" ht="19.899999999999999" hidden="1" customHeight="1">
      <c r="C102" s="20"/>
      <c r="D102" s="20"/>
      <c r="E102" s="20"/>
      <c r="F102" s="20" t="s">
        <v>197</v>
      </c>
      <c r="G102" s="20" t="s">
        <v>198</v>
      </c>
      <c r="H102" s="20" t="s">
        <v>199</v>
      </c>
      <c r="I102" s="20" t="s">
        <v>200</v>
      </c>
      <c r="J102" s="20" t="s">
        <v>201</v>
      </c>
      <c r="K102" s="20" t="s">
        <v>202</v>
      </c>
      <c r="L102" s="20" t="s">
        <v>203</v>
      </c>
      <c r="M102" s="20" t="s">
        <v>204</v>
      </c>
      <c r="N102" s="20" t="s">
        <v>205</v>
      </c>
      <c r="O102" s="20" t="s">
        <v>206</v>
      </c>
      <c r="P102" s="20" t="s">
        <v>207</v>
      </c>
      <c r="Q102" s="20" t="s">
        <v>208</v>
      </c>
      <c r="R102" s="20" t="s">
        <v>57</v>
      </c>
      <c r="S102" s="232"/>
    </row>
    <row r="103" spans="3:20" ht="19.899999999999999" hidden="1" customHeight="1">
      <c r="C103" s="10" t="s">
        <v>58</v>
      </c>
      <c r="D103" s="10"/>
      <c r="E103" s="10"/>
      <c r="F103" s="22" t="e">
        <f>+'PA Assumptions'!#REF!</f>
        <v>#REF!</v>
      </c>
      <c r="G103" s="22" t="e">
        <f>+'PA Assumptions'!#REF!</f>
        <v>#REF!</v>
      </c>
      <c r="H103" s="22" t="e">
        <f>+'PA Assumptions'!#REF!</f>
        <v>#REF!</v>
      </c>
      <c r="I103" s="22" t="e">
        <f>+'PA Assumptions'!#REF!</f>
        <v>#REF!</v>
      </c>
      <c r="J103" s="22" t="e">
        <f>+'PA Assumptions'!#REF!</f>
        <v>#REF!</v>
      </c>
      <c r="K103" s="22" t="e">
        <f>+'PA Assumptions'!#REF!</f>
        <v>#REF!</v>
      </c>
      <c r="L103" s="22" t="e">
        <f>+'PA Assumptions'!#REF!</f>
        <v>#REF!</v>
      </c>
      <c r="M103" s="22" t="e">
        <f>+'PA Assumptions'!#REF!</f>
        <v>#REF!</v>
      </c>
      <c r="N103" s="22" t="e">
        <f>+'PA Assumptions'!#REF!</f>
        <v>#REF!</v>
      </c>
      <c r="O103" s="22" t="e">
        <f>+'PA Assumptions'!#REF!</f>
        <v>#REF!</v>
      </c>
      <c r="P103" s="22" t="e">
        <f>+'PA Assumptions'!#REF!</f>
        <v>#REF!</v>
      </c>
      <c r="Q103" s="22" t="e">
        <f>+'PA Assumptions'!#REF!</f>
        <v>#REF!</v>
      </c>
      <c r="R103" s="22" t="e">
        <f>SUM(F103:Q103)</f>
        <v>#REF!</v>
      </c>
      <c r="S103" s="232"/>
      <c r="T103" s="310" t="e">
        <f>+R103+R94</f>
        <v>#REF!</v>
      </c>
    </row>
    <row r="104" spans="3:20" ht="19.899999999999999" hidden="1" customHeight="1">
      <c r="C104" s="8" t="s">
        <v>59</v>
      </c>
      <c r="D104" s="24"/>
      <c r="E104" s="24"/>
      <c r="F104" s="30" t="e">
        <f>'PA Assumptions'!#REF!</f>
        <v>#REF!</v>
      </c>
      <c r="G104" s="30" t="e">
        <f>'PA Assumptions'!#REF!</f>
        <v>#REF!</v>
      </c>
      <c r="H104" s="30" t="e">
        <f>'PA Assumptions'!#REF!</f>
        <v>#REF!</v>
      </c>
      <c r="I104" s="30" t="e">
        <f>'PA Assumptions'!#REF!</f>
        <v>#REF!</v>
      </c>
      <c r="J104" s="30" t="e">
        <f>'PA Assumptions'!#REF!</f>
        <v>#REF!</v>
      </c>
      <c r="K104" s="30" t="e">
        <f>'PA Assumptions'!#REF!</f>
        <v>#REF!</v>
      </c>
      <c r="L104" s="30" t="e">
        <f>'PA Assumptions'!#REF!</f>
        <v>#REF!</v>
      </c>
      <c r="M104" s="30" t="e">
        <f>'PA Assumptions'!#REF!</f>
        <v>#REF!</v>
      </c>
      <c r="N104" s="30" t="e">
        <f>'PA Assumptions'!#REF!</f>
        <v>#REF!</v>
      </c>
      <c r="O104" s="30" t="e">
        <f>'PA Assumptions'!#REF!</f>
        <v>#REF!</v>
      </c>
      <c r="P104" s="30" t="e">
        <f>'PA Assumptions'!#REF!</f>
        <v>#REF!</v>
      </c>
      <c r="Q104" s="30" t="e">
        <f>'PA Assumptions'!#REF!</f>
        <v>#REF!</v>
      </c>
      <c r="R104" s="22" t="e">
        <f>SUM(F104:Q104)</f>
        <v>#REF!</v>
      </c>
      <c r="S104" s="232"/>
      <c r="T104" s="310" t="e">
        <f>+R95+R104+R96</f>
        <v>#REF!</v>
      </c>
    </row>
    <row r="105" spans="3:20" ht="19.899999999999999" hidden="1" customHeight="1">
      <c r="C105" s="10" t="s">
        <v>60</v>
      </c>
      <c r="D105" s="20"/>
      <c r="E105" s="20"/>
      <c r="F105" s="27" t="e">
        <f>+F103-F104</f>
        <v>#REF!</v>
      </c>
      <c r="G105" s="27" t="e">
        <f>+G103-G104</f>
        <v>#REF!</v>
      </c>
      <c r="H105" s="27" t="e">
        <f>+H103-H104</f>
        <v>#REF!</v>
      </c>
      <c r="I105" s="27" t="e">
        <f>+I103-I104</f>
        <v>#REF!</v>
      </c>
      <c r="J105" s="27" t="e">
        <f t="shared" ref="J105:Q105" si="15">+J103-J104</f>
        <v>#REF!</v>
      </c>
      <c r="K105" s="27" t="e">
        <f t="shared" si="15"/>
        <v>#REF!</v>
      </c>
      <c r="L105" s="27" t="e">
        <f t="shared" si="15"/>
        <v>#REF!</v>
      </c>
      <c r="M105" s="27" t="e">
        <f t="shared" si="15"/>
        <v>#REF!</v>
      </c>
      <c r="N105" s="27" t="e">
        <f t="shared" si="15"/>
        <v>#REF!</v>
      </c>
      <c r="O105" s="27" t="e">
        <f t="shared" si="15"/>
        <v>#REF!</v>
      </c>
      <c r="P105" s="27" t="e">
        <f t="shared" si="15"/>
        <v>#REF!</v>
      </c>
      <c r="Q105" s="27" t="e">
        <f t="shared" si="15"/>
        <v>#REF!</v>
      </c>
      <c r="R105" s="27" t="e">
        <f>SUM(F105:Q105)</f>
        <v>#REF!</v>
      </c>
      <c r="S105" s="232"/>
    </row>
    <row r="106" spans="3:20" ht="19.899999999999999" hidden="1" customHeight="1">
      <c r="C106" s="10"/>
      <c r="D106" s="20"/>
      <c r="E106" s="2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2"/>
      <c r="S106" s="232"/>
    </row>
    <row r="107" spans="3:20" ht="19.899999999999999" hidden="1" customHeight="1"/>
    <row r="108" spans="3:20" ht="19.899999999999999" hidden="1" customHeight="1">
      <c r="C108" s="8" t="s">
        <v>181</v>
      </c>
      <c r="D108" s="31"/>
      <c r="E108" s="24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2">
        <f>SUM(F108:Q108)</f>
        <v>0</v>
      </c>
      <c r="S108" s="23"/>
    </row>
    <row r="109" spans="3:20" ht="19.899999999999999" hidden="1" customHeight="1">
      <c r="C109" s="8" t="s">
        <v>183</v>
      </c>
      <c r="D109" s="31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2">
        <f>SUM(F109:Q109)</f>
        <v>0</v>
      </c>
      <c r="S109" s="23"/>
    </row>
    <row r="110" spans="3:20" ht="19.899999999999999" hidden="1" customHeight="1">
      <c r="C110" s="8" t="s">
        <v>86</v>
      </c>
      <c r="D110" s="32"/>
      <c r="E110" s="33"/>
      <c r="F110" s="46" t="e">
        <f>+'Overhead Assumptions'!#REF!</f>
        <v>#REF!</v>
      </c>
      <c r="G110" s="46" t="e">
        <f>+'Overhead Assumptions'!#REF!</f>
        <v>#REF!</v>
      </c>
      <c r="H110" s="46" t="e">
        <f>+'Overhead Assumptions'!#REF!</f>
        <v>#REF!</v>
      </c>
      <c r="I110" s="46" t="e">
        <f>+'Overhead Assumptions'!#REF!</f>
        <v>#REF!</v>
      </c>
      <c r="J110" s="46" t="e">
        <f>+'Overhead Assumptions'!#REF!</f>
        <v>#REF!</v>
      </c>
      <c r="K110" s="46" t="e">
        <f>+'Overhead Assumptions'!#REF!</f>
        <v>#REF!</v>
      </c>
      <c r="L110" s="46" t="e">
        <f>+'Overhead Assumptions'!#REF!</f>
        <v>#REF!</v>
      </c>
      <c r="M110" s="46" t="e">
        <f>+'Overhead Assumptions'!#REF!</f>
        <v>#REF!</v>
      </c>
      <c r="N110" s="46" t="e">
        <f>+'Overhead Assumptions'!#REF!</f>
        <v>#REF!</v>
      </c>
      <c r="O110" s="46" t="e">
        <f>+'Overhead Assumptions'!#REF!</f>
        <v>#REF!</v>
      </c>
      <c r="P110" s="46" t="e">
        <f>+'Overhead Assumptions'!#REF!</f>
        <v>#REF!</v>
      </c>
      <c r="Q110" s="46" t="e">
        <f>+'Overhead Assumptions'!#REF!</f>
        <v>#REF!</v>
      </c>
      <c r="R110" s="34" t="e">
        <f t="shared" ref="R110:R117" si="16">SUM(F110:Q110)</f>
        <v>#REF!</v>
      </c>
      <c r="S110" s="23"/>
    </row>
    <row r="111" spans="3:20" ht="19.899999999999999" hidden="1" customHeight="1">
      <c r="C111" s="8" t="s">
        <v>87</v>
      </c>
      <c r="D111" s="32"/>
      <c r="E111" s="33"/>
      <c r="F111" s="46" t="e">
        <f>+'Overhead Assumptions'!#REF!</f>
        <v>#REF!</v>
      </c>
      <c r="G111" s="46" t="e">
        <f>+'Overhead Assumptions'!#REF!</f>
        <v>#REF!</v>
      </c>
      <c r="H111" s="46" t="e">
        <f>+'Overhead Assumptions'!#REF!</f>
        <v>#REF!</v>
      </c>
      <c r="I111" s="46" t="e">
        <f>+'Overhead Assumptions'!#REF!</f>
        <v>#REF!</v>
      </c>
      <c r="J111" s="46" t="e">
        <f>+'Overhead Assumptions'!#REF!</f>
        <v>#REF!</v>
      </c>
      <c r="K111" s="46" t="e">
        <f>+'Overhead Assumptions'!#REF!</f>
        <v>#REF!</v>
      </c>
      <c r="L111" s="46" t="e">
        <f>+'Overhead Assumptions'!#REF!</f>
        <v>#REF!</v>
      </c>
      <c r="M111" s="46" t="e">
        <f>+'Overhead Assumptions'!#REF!</f>
        <v>#REF!</v>
      </c>
      <c r="N111" s="46" t="e">
        <f>+'Overhead Assumptions'!#REF!</f>
        <v>#REF!</v>
      </c>
      <c r="O111" s="46" t="e">
        <f>+'Overhead Assumptions'!#REF!</f>
        <v>#REF!</v>
      </c>
      <c r="P111" s="46" t="e">
        <f>+'Overhead Assumptions'!#REF!</f>
        <v>#REF!</v>
      </c>
      <c r="Q111" s="46" t="e">
        <f>+'Overhead Assumptions'!#REF!</f>
        <v>#REF!</v>
      </c>
      <c r="R111" s="34" t="e">
        <f t="shared" si="16"/>
        <v>#REF!</v>
      </c>
      <c r="S111" s="23"/>
    </row>
    <row r="112" spans="3:20" ht="19.899999999999999" hidden="1" customHeight="1">
      <c r="C112" s="8" t="s">
        <v>88</v>
      </c>
      <c r="D112" s="32"/>
      <c r="E112" s="33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34">
        <f t="shared" si="16"/>
        <v>0</v>
      </c>
      <c r="S112" s="23"/>
    </row>
    <row r="113" spans="3:19" ht="19.899999999999999" hidden="1" customHeight="1">
      <c r="C113" s="8" t="s">
        <v>89</v>
      </c>
      <c r="D113" s="32"/>
      <c r="E113" s="33"/>
      <c r="F113" s="46" t="e">
        <f>+'Overhead Assumptions'!#REF!</f>
        <v>#REF!</v>
      </c>
      <c r="G113" s="46" t="e">
        <f>+'Overhead Assumptions'!#REF!</f>
        <v>#REF!</v>
      </c>
      <c r="H113" s="46" t="e">
        <f>+'Overhead Assumptions'!#REF!</f>
        <v>#REF!</v>
      </c>
      <c r="I113" s="46" t="e">
        <f>+'Overhead Assumptions'!#REF!</f>
        <v>#REF!</v>
      </c>
      <c r="J113" s="46" t="e">
        <f>+'Overhead Assumptions'!#REF!</f>
        <v>#REF!</v>
      </c>
      <c r="K113" s="46" t="e">
        <f>+'Overhead Assumptions'!#REF!</f>
        <v>#REF!</v>
      </c>
      <c r="L113" s="46" t="e">
        <f>+'Overhead Assumptions'!#REF!</f>
        <v>#REF!</v>
      </c>
      <c r="M113" s="46" t="e">
        <f>+'Overhead Assumptions'!#REF!</f>
        <v>#REF!</v>
      </c>
      <c r="N113" s="46" t="e">
        <f>+'Overhead Assumptions'!#REF!</f>
        <v>#REF!</v>
      </c>
      <c r="O113" s="46" t="e">
        <f>+'Overhead Assumptions'!#REF!</f>
        <v>#REF!</v>
      </c>
      <c r="P113" s="46" t="e">
        <f>+'Overhead Assumptions'!#REF!</f>
        <v>#REF!</v>
      </c>
      <c r="Q113" s="46" t="e">
        <f>+'Overhead Assumptions'!#REF!</f>
        <v>#REF!</v>
      </c>
      <c r="R113" s="34" t="e">
        <f t="shared" si="16"/>
        <v>#REF!</v>
      </c>
      <c r="S113" s="23"/>
    </row>
    <row r="114" spans="3:19" ht="19.899999999999999" hidden="1" customHeight="1">
      <c r="C114" s="8" t="s">
        <v>91</v>
      </c>
      <c r="D114" s="32"/>
      <c r="E114" s="33"/>
      <c r="F114" s="46" t="e">
        <f>+'Overhead Assumptions'!#REF!</f>
        <v>#REF!</v>
      </c>
      <c r="G114" s="46" t="e">
        <f>+'Overhead Assumptions'!#REF!</f>
        <v>#REF!</v>
      </c>
      <c r="H114" s="46" t="e">
        <f>+'Overhead Assumptions'!#REF!</f>
        <v>#REF!</v>
      </c>
      <c r="I114" s="46" t="e">
        <f>+'Overhead Assumptions'!#REF!</f>
        <v>#REF!</v>
      </c>
      <c r="J114" s="46" t="e">
        <f>+'Overhead Assumptions'!#REF!</f>
        <v>#REF!</v>
      </c>
      <c r="K114" s="46" t="e">
        <f>+'Overhead Assumptions'!#REF!</f>
        <v>#REF!</v>
      </c>
      <c r="L114" s="46" t="e">
        <f>+'Overhead Assumptions'!#REF!</f>
        <v>#REF!</v>
      </c>
      <c r="M114" s="46" t="e">
        <f>+'Overhead Assumptions'!#REF!</f>
        <v>#REF!</v>
      </c>
      <c r="N114" s="46" t="e">
        <f>+'Overhead Assumptions'!#REF!</f>
        <v>#REF!</v>
      </c>
      <c r="O114" s="46" t="e">
        <f>+'Overhead Assumptions'!#REF!</f>
        <v>#REF!</v>
      </c>
      <c r="P114" s="46" t="e">
        <f>+'Overhead Assumptions'!#REF!</f>
        <v>#REF!</v>
      </c>
      <c r="Q114" s="46" t="e">
        <f>+'Overhead Assumptions'!#REF!</f>
        <v>#REF!</v>
      </c>
      <c r="R114" s="34" t="e">
        <f t="shared" si="16"/>
        <v>#REF!</v>
      </c>
      <c r="S114" s="23"/>
    </row>
    <row r="115" spans="3:19" ht="19.899999999999999" hidden="1" customHeight="1">
      <c r="C115" s="8"/>
      <c r="D115" s="32"/>
      <c r="E115" s="33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34">
        <f t="shared" si="16"/>
        <v>0</v>
      </c>
      <c r="S115" s="23"/>
    </row>
    <row r="116" spans="3:19" ht="19.899999999999999" hidden="1" customHeight="1">
      <c r="C116" s="8" t="s">
        <v>61</v>
      </c>
      <c r="D116" s="32"/>
      <c r="E116" s="32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22">
        <f t="shared" si="16"/>
        <v>0</v>
      </c>
      <c r="S116" s="23"/>
    </row>
    <row r="117" spans="3:19" ht="19.899999999999999" hidden="1" customHeight="1">
      <c r="C117" s="8" t="s">
        <v>62</v>
      </c>
      <c r="D117" s="32"/>
      <c r="E117" s="32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22">
        <f t="shared" si="16"/>
        <v>0</v>
      </c>
      <c r="S117" s="23"/>
    </row>
    <row r="118" spans="3:19" ht="19.899999999999999" hidden="1" customHeight="1">
      <c r="C118" s="8"/>
      <c r="D118" s="32"/>
      <c r="E118" s="32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>
        <f>SUM(F118:Q118)</f>
        <v>0</v>
      </c>
      <c r="S118" s="23"/>
    </row>
    <row r="119" spans="3:19" ht="19.899999999999999" hidden="1" customHeight="1">
      <c r="C119" s="10" t="s">
        <v>63</v>
      </c>
      <c r="D119" s="20"/>
      <c r="E119" s="20"/>
      <c r="F119" s="29" t="e">
        <f t="shared" ref="F119:Q119" si="17">SUM(F110:F118)</f>
        <v>#REF!</v>
      </c>
      <c r="G119" s="29" t="e">
        <f t="shared" si="17"/>
        <v>#REF!</v>
      </c>
      <c r="H119" s="29" t="e">
        <f t="shared" si="17"/>
        <v>#REF!</v>
      </c>
      <c r="I119" s="29" t="e">
        <f t="shared" si="17"/>
        <v>#REF!</v>
      </c>
      <c r="J119" s="29" t="e">
        <f t="shared" si="17"/>
        <v>#REF!</v>
      </c>
      <c r="K119" s="29" t="e">
        <f t="shared" si="17"/>
        <v>#REF!</v>
      </c>
      <c r="L119" s="29" t="e">
        <f t="shared" si="17"/>
        <v>#REF!</v>
      </c>
      <c r="M119" s="29" t="e">
        <f t="shared" si="17"/>
        <v>#REF!</v>
      </c>
      <c r="N119" s="29" t="e">
        <f t="shared" si="17"/>
        <v>#REF!</v>
      </c>
      <c r="O119" s="29" t="e">
        <f t="shared" si="17"/>
        <v>#REF!</v>
      </c>
      <c r="P119" s="29" t="e">
        <f t="shared" si="17"/>
        <v>#REF!</v>
      </c>
      <c r="Q119" s="29" t="e">
        <f t="shared" si="17"/>
        <v>#REF!</v>
      </c>
      <c r="R119" s="29" t="e">
        <f>SUM(F119:Q119)</f>
        <v>#REF!</v>
      </c>
      <c r="S119" s="23"/>
    </row>
    <row r="120" spans="3:19" ht="19.899999999999999" hidden="1" customHeight="1">
      <c r="C120" s="8"/>
      <c r="D120" s="32"/>
      <c r="E120" s="32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3"/>
    </row>
    <row r="121" spans="3:19" ht="19.899999999999999" hidden="1" customHeight="1" thickBot="1">
      <c r="C121" s="10" t="s">
        <v>64</v>
      </c>
      <c r="D121" s="32"/>
      <c r="E121" s="32"/>
      <c r="F121" s="37" t="e">
        <f>F97+F105-F119</f>
        <v>#REF!</v>
      </c>
      <c r="G121" s="37" t="e">
        <f t="shared" ref="G121:Q121" si="18">G97+G105-G119</f>
        <v>#REF!</v>
      </c>
      <c r="H121" s="37" t="e">
        <f t="shared" si="18"/>
        <v>#REF!</v>
      </c>
      <c r="I121" s="37" t="e">
        <f t="shared" si="18"/>
        <v>#REF!</v>
      </c>
      <c r="J121" s="37" t="e">
        <f t="shared" si="18"/>
        <v>#REF!</v>
      </c>
      <c r="K121" s="37" t="e">
        <f t="shared" si="18"/>
        <v>#REF!</v>
      </c>
      <c r="L121" s="37" t="e">
        <f t="shared" si="18"/>
        <v>#REF!</v>
      </c>
      <c r="M121" s="37" t="e">
        <f t="shared" si="18"/>
        <v>#REF!</v>
      </c>
      <c r="N121" s="37" t="e">
        <f t="shared" si="18"/>
        <v>#REF!</v>
      </c>
      <c r="O121" s="37" t="e">
        <f t="shared" si="18"/>
        <v>#REF!</v>
      </c>
      <c r="P121" s="37" t="e">
        <f t="shared" si="18"/>
        <v>#REF!</v>
      </c>
      <c r="Q121" s="37" t="e">
        <f t="shared" si="18"/>
        <v>#REF!</v>
      </c>
      <c r="R121" s="38" t="e">
        <f>SUM(F121:Q121)</f>
        <v>#REF!</v>
      </c>
      <c r="S121" s="23"/>
    </row>
    <row r="122" spans="3:19" ht="19.899999999999999" hidden="1" customHeight="1">
      <c r="C122" s="8"/>
      <c r="D122" s="32"/>
      <c r="E122" s="32"/>
      <c r="F122" s="39" t="e">
        <f>+F121+Q87-F123</f>
        <v>#REF!</v>
      </c>
      <c r="G122" s="39" t="e">
        <f>+F122+G121-G123</f>
        <v>#REF!</v>
      </c>
      <c r="H122" s="39" t="e">
        <f t="shared" ref="H122:Q122" si="19">+G122+H121-H123</f>
        <v>#REF!</v>
      </c>
      <c r="I122" s="39" t="e">
        <f t="shared" si="19"/>
        <v>#REF!</v>
      </c>
      <c r="J122" s="39" t="e">
        <f t="shared" si="19"/>
        <v>#REF!</v>
      </c>
      <c r="K122" s="39" t="e">
        <f t="shared" si="19"/>
        <v>#REF!</v>
      </c>
      <c r="L122" s="39" t="e">
        <f t="shared" si="19"/>
        <v>#REF!</v>
      </c>
      <c r="M122" s="39" t="e">
        <f t="shared" si="19"/>
        <v>#REF!</v>
      </c>
      <c r="N122" s="39" t="e">
        <f t="shared" si="19"/>
        <v>#REF!</v>
      </c>
      <c r="O122" s="39" t="e">
        <f t="shared" si="19"/>
        <v>#REF!</v>
      </c>
      <c r="P122" s="39" t="e">
        <f t="shared" si="19"/>
        <v>#REF!</v>
      </c>
      <c r="Q122" s="39" t="e">
        <f t="shared" si="19"/>
        <v>#REF!</v>
      </c>
      <c r="R122" s="40"/>
      <c r="S122" s="23"/>
    </row>
    <row r="123" spans="3:19" ht="19.899999999999999" hidden="1" customHeight="1">
      <c r="C123" s="1" t="s">
        <v>141</v>
      </c>
      <c r="F123" s="311" t="e">
        <f>+Cash!#REF!</f>
        <v>#REF!</v>
      </c>
      <c r="G123" s="311" t="e">
        <f>+Cash!#REF!</f>
        <v>#REF!</v>
      </c>
      <c r="H123" s="311" t="e">
        <f>+Cash!#REF!</f>
        <v>#REF!</v>
      </c>
      <c r="I123" s="311" t="e">
        <f>+Cash!#REF!</f>
        <v>#REF!</v>
      </c>
      <c r="J123" s="311" t="e">
        <f>+Cash!#REF!</f>
        <v>#REF!</v>
      </c>
      <c r="K123" s="311" t="e">
        <f>+Cash!#REF!</f>
        <v>#REF!</v>
      </c>
      <c r="L123" s="311" t="e">
        <f>+Cash!#REF!</f>
        <v>#REF!</v>
      </c>
      <c r="M123" s="311" t="e">
        <f>+Cash!#REF!</f>
        <v>#REF!</v>
      </c>
      <c r="N123" s="311" t="e">
        <f>+Cash!#REF!</f>
        <v>#REF!</v>
      </c>
      <c r="O123" s="311" t="e">
        <f>+Cash!#REF!</f>
        <v>#REF!</v>
      </c>
      <c r="P123" s="311" t="e">
        <f>+Cash!#REF!</f>
        <v>#REF!</v>
      </c>
      <c r="Q123" s="311" t="e">
        <f>+Cash!#REF!</f>
        <v>#REF!</v>
      </c>
    </row>
    <row r="124" spans="3:19" ht="19.899999999999999" hidden="1" customHeight="1">
      <c r="C124" s="1" t="s">
        <v>275</v>
      </c>
      <c r="Q124" s="311" t="e">
        <f>+'Accounts Template P&amp;L'!#REF!</f>
        <v>#REF!</v>
      </c>
    </row>
    <row r="125" spans="3:19" ht="19.899999999999999" hidden="1" customHeight="1"/>
  </sheetData>
  <pageMargins left="0.70866141732283472" right="0.70866141732283472" top="0.74803149606299213" bottom="0.74803149606299213" header="0.31496062992125984" footer="0.31496062992125984"/>
  <pageSetup paperSize="9" scale="44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1"/>
  <sheetViews>
    <sheetView topLeftCell="A10" zoomScale="75" zoomScaleNormal="75" workbookViewId="0">
      <selection activeCell="L105" sqref="L105"/>
    </sheetView>
  </sheetViews>
  <sheetFormatPr defaultRowHeight="15"/>
  <cols>
    <col min="1" max="1" width="25.5" style="245" bestFit="1" customWidth="1"/>
    <col min="2" max="2" width="25.125" style="245" bestFit="1" customWidth="1"/>
    <col min="3" max="16384" width="9" style="245"/>
  </cols>
  <sheetData>
    <row r="1" spans="1:15">
      <c r="A1" s="264"/>
    </row>
    <row r="2" spans="1:15">
      <c r="C2" s="264" t="s">
        <v>45</v>
      </c>
      <c r="D2" s="264" t="s">
        <v>46</v>
      </c>
      <c r="E2" s="264" t="s">
        <v>47</v>
      </c>
      <c r="F2" s="264" t="s">
        <v>48</v>
      </c>
      <c r="G2" s="264" t="s">
        <v>49</v>
      </c>
      <c r="H2" s="264" t="s">
        <v>50</v>
      </c>
      <c r="I2" s="264" t="s">
        <v>51</v>
      </c>
      <c r="J2" s="264" t="s">
        <v>52</v>
      </c>
      <c r="K2" s="264" t="s">
        <v>53</v>
      </c>
      <c r="L2" s="264" t="s">
        <v>54</v>
      </c>
      <c r="M2" s="264" t="s">
        <v>55</v>
      </c>
      <c r="N2" s="264" t="s">
        <v>56</v>
      </c>
    </row>
    <row r="4" spans="1:15">
      <c r="A4" s="254" t="s">
        <v>86</v>
      </c>
      <c r="B4" s="255"/>
      <c r="C4" s="256">
        <f>+C24</f>
        <v>0</v>
      </c>
      <c r="D4" s="256">
        <f t="shared" ref="D4:N4" si="0">+D24</f>
        <v>0</v>
      </c>
      <c r="E4" s="256">
        <f t="shared" si="0"/>
        <v>0</v>
      </c>
      <c r="F4" s="256">
        <f t="shared" si="0"/>
        <v>0</v>
      </c>
      <c r="G4" s="256">
        <f t="shared" si="0"/>
        <v>0</v>
      </c>
      <c r="H4" s="256">
        <f t="shared" si="0"/>
        <v>0</v>
      </c>
      <c r="I4" s="256">
        <f t="shared" si="0"/>
        <v>0</v>
      </c>
      <c r="J4" s="256">
        <f t="shared" si="0"/>
        <v>0</v>
      </c>
      <c r="K4" s="256">
        <f t="shared" si="0"/>
        <v>0</v>
      </c>
      <c r="L4" s="256">
        <f t="shared" si="0"/>
        <v>0</v>
      </c>
      <c r="M4" s="256">
        <f t="shared" si="0"/>
        <v>0</v>
      </c>
      <c r="N4" s="256">
        <f t="shared" si="0"/>
        <v>0</v>
      </c>
      <c r="O4" s="257">
        <f t="shared" ref="O4:O11" si="1">SUM(C4:N4)</f>
        <v>0</v>
      </c>
    </row>
    <row r="5" spans="1:15">
      <c r="A5" s="254" t="s">
        <v>87</v>
      </c>
      <c r="B5" s="255"/>
      <c r="C5" s="256">
        <f>+C31</f>
        <v>0</v>
      </c>
      <c r="D5" s="256">
        <f t="shared" ref="D5:N5" si="2">+D31</f>
        <v>0</v>
      </c>
      <c r="E5" s="256">
        <f t="shared" si="2"/>
        <v>0</v>
      </c>
      <c r="F5" s="256">
        <f t="shared" si="2"/>
        <v>0</v>
      </c>
      <c r="G5" s="256">
        <f t="shared" si="2"/>
        <v>0</v>
      </c>
      <c r="H5" s="256">
        <f t="shared" si="2"/>
        <v>0</v>
      </c>
      <c r="I5" s="256">
        <f t="shared" si="2"/>
        <v>0</v>
      </c>
      <c r="J5" s="256">
        <f t="shared" si="2"/>
        <v>0</v>
      </c>
      <c r="K5" s="256">
        <f t="shared" si="2"/>
        <v>0</v>
      </c>
      <c r="L5" s="256">
        <f t="shared" si="2"/>
        <v>0</v>
      </c>
      <c r="M5" s="256">
        <f t="shared" si="2"/>
        <v>0</v>
      </c>
      <c r="N5" s="256">
        <f t="shared" si="2"/>
        <v>0</v>
      </c>
      <c r="O5" s="257">
        <f t="shared" si="1"/>
        <v>0</v>
      </c>
    </row>
    <row r="6" spans="1:15">
      <c r="A6" s="254" t="s">
        <v>88</v>
      </c>
      <c r="B6" s="255"/>
      <c r="C6" s="256">
        <f>+C41</f>
        <v>0</v>
      </c>
      <c r="D6" s="256">
        <f t="shared" ref="D6:N6" si="3">+D41</f>
        <v>0</v>
      </c>
      <c r="E6" s="256">
        <f t="shared" si="3"/>
        <v>0</v>
      </c>
      <c r="F6" s="256">
        <f t="shared" si="3"/>
        <v>0</v>
      </c>
      <c r="G6" s="256">
        <f t="shared" si="3"/>
        <v>0</v>
      </c>
      <c r="H6" s="256">
        <f t="shared" si="3"/>
        <v>0</v>
      </c>
      <c r="I6" s="256">
        <f t="shared" si="3"/>
        <v>0</v>
      </c>
      <c r="J6" s="256">
        <f t="shared" si="3"/>
        <v>0</v>
      </c>
      <c r="K6" s="256">
        <f t="shared" si="3"/>
        <v>0</v>
      </c>
      <c r="L6" s="256">
        <f t="shared" si="3"/>
        <v>0</v>
      </c>
      <c r="M6" s="256">
        <f t="shared" si="3"/>
        <v>0</v>
      </c>
      <c r="N6" s="256">
        <f t="shared" si="3"/>
        <v>0</v>
      </c>
      <c r="O6" s="257">
        <f t="shared" si="1"/>
        <v>0</v>
      </c>
    </row>
    <row r="7" spans="1:15">
      <c r="A7" s="254" t="s">
        <v>89</v>
      </c>
      <c r="B7" s="255"/>
      <c r="C7" s="256">
        <f>+C50</f>
        <v>0</v>
      </c>
      <c r="D7" s="256">
        <f t="shared" ref="D7:N7" si="4">+D50</f>
        <v>0</v>
      </c>
      <c r="E7" s="256">
        <f t="shared" si="4"/>
        <v>0</v>
      </c>
      <c r="F7" s="256">
        <f t="shared" si="4"/>
        <v>0</v>
      </c>
      <c r="G7" s="256">
        <f t="shared" si="4"/>
        <v>0</v>
      </c>
      <c r="H7" s="256">
        <f t="shared" si="4"/>
        <v>0</v>
      </c>
      <c r="I7" s="256">
        <f t="shared" si="4"/>
        <v>0</v>
      </c>
      <c r="J7" s="256">
        <f t="shared" si="4"/>
        <v>0</v>
      </c>
      <c r="K7" s="256">
        <f t="shared" si="4"/>
        <v>0</v>
      </c>
      <c r="L7" s="256">
        <f t="shared" si="4"/>
        <v>0</v>
      </c>
      <c r="M7" s="256">
        <f t="shared" si="4"/>
        <v>0</v>
      </c>
      <c r="N7" s="256">
        <f t="shared" si="4"/>
        <v>0</v>
      </c>
      <c r="O7" s="257">
        <f t="shared" si="1"/>
        <v>0</v>
      </c>
    </row>
    <row r="8" spans="1:15">
      <c r="A8" s="254" t="s">
        <v>91</v>
      </c>
      <c r="B8" s="255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257">
        <f t="shared" si="1"/>
        <v>0</v>
      </c>
    </row>
    <row r="9" spans="1:15">
      <c r="A9" s="254"/>
      <c r="B9" s="255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>
        <f t="shared" si="1"/>
        <v>0</v>
      </c>
    </row>
    <row r="10" spans="1:15">
      <c r="A10" s="254"/>
      <c r="B10" s="255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>
        <f>SUM(C10:N10)</f>
        <v>0</v>
      </c>
    </row>
    <row r="11" spans="1:15">
      <c r="A11" s="254" t="s">
        <v>63</v>
      </c>
      <c r="B11" s="255"/>
      <c r="C11" s="259">
        <f>SUM(C4:C9)</f>
        <v>0</v>
      </c>
      <c r="D11" s="259">
        <f t="shared" ref="D11:N11" si="5">SUM(D4:D9)</f>
        <v>0</v>
      </c>
      <c r="E11" s="259">
        <f t="shared" si="5"/>
        <v>0</v>
      </c>
      <c r="F11" s="259">
        <f t="shared" si="5"/>
        <v>0</v>
      </c>
      <c r="G11" s="259">
        <f t="shared" si="5"/>
        <v>0</v>
      </c>
      <c r="H11" s="259">
        <f t="shared" si="5"/>
        <v>0</v>
      </c>
      <c r="I11" s="259">
        <f t="shared" si="5"/>
        <v>0</v>
      </c>
      <c r="J11" s="259">
        <f t="shared" si="5"/>
        <v>0</v>
      </c>
      <c r="K11" s="259">
        <f t="shared" si="5"/>
        <v>0</v>
      </c>
      <c r="L11" s="259">
        <f t="shared" si="5"/>
        <v>0</v>
      </c>
      <c r="M11" s="259">
        <f t="shared" si="5"/>
        <v>0</v>
      </c>
      <c r="N11" s="259">
        <f t="shared" si="5"/>
        <v>0</v>
      </c>
      <c r="O11" s="259">
        <f t="shared" si="1"/>
        <v>0</v>
      </c>
    </row>
    <row r="13" spans="1:15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</row>
    <row r="14" spans="1:15">
      <c r="A14" s="261" t="s">
        <v>108</v>
      </c>
      <c r="B14" s="262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</row>
    <row r="15" spans="1:15">
      <c r="A15" s="261"/>
      <c r="B15" s="262" t="s">
        <v>274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260">
        <f>SUM(C15:N15)</f>
        <v>0</v>
      </c>
    </row>
    <row r="16" spans="1:15">
      <c r="A16" s="261"/>
      <c r="B16" s="262" t="s">
        <v>280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260">
        <f>SUM(C16:N16)</f>
        <v>0</v>
      </c>
    </row>
    <row r="17" spans="1:15">
      <c r="A17" s="261"/>
      <c r="B17" s="262" t="s">
        <v>101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260">
        <f t="shared" ref="O17:O24" si="6">SUM(C17:N17)</f>
        <v>0</v>
      </c>
    </row>
    <row r="18" spans="1:15">
      <c r="A18" s="261"/>
      <c r="B18" s="262" t="s">
        <v>110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260">
        <f t="shared" si="6"/>
        <v>0</v>
      </c>
    </row>
    <row r="19" spans="1:15">
      <c r="A19" s="261"/>
      <c r="B19" s="262" t="s">
        <v>111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260">
        <f t="shared" si="6"/>
        <v>0</v>
      </c>
    </row>
    <row r="20" spans="1:15">
      <c r="A20" s="261"/>
      <c r="B20" s="262" t="s">
        <v>112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260">
        <f t="shared" si="6"/>
        <v>0</v>
      </c>
    </row>
    <row r="21" spans="1:15">
      <c r="A21" s="261"/>
      <c r="B21" s="262" t="s">
        <v>113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260">
        <f t="shared" si="6"/>
        <v>0</v>
      </c>
    </row>
    <row r="22" spans="1:15">
      <c r="A22" s="261"/>
      <c r="B22" s="262" t="s">
        <v>114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260">
        <f t="shared" si="6"/>
        <v>0</v>
      </c>
    </row>
    <row r="23" spans="1:15">
      <c r="A23" s="261"/>
      <c r="B23" s="262" t="s">
        <v>115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260">
        <f t="shared" si="6"/>
        <v>0</v>
      </c>
    </row>
    <row r="24" spans="1:15">
      <c r="A24" s="262"/>
      <c r="B24" s="262"/>
      <c r="C24" s="263">
        <f t="shared" ref="C24:N24" si="7">SUM(C15:C23)</f>
        <v>0</v>
      </c>
      <c r="D24" s="263">
        <f t="shared" si="7"/>
        <v>0</v>
      </c>
      <c r="E24" s="263">
        <f t="shared" si="7"/>
        <v>0</v>
      </c>
      <c r="F24" s="263">
        <f t="shared" si="7"/>
        <v>0</v>
      </c>
      <c r="G24" s="263">
        <f t="shared" si="7"/>
        <v>0</v>
      </c>
      <c r="H24" s="263">
        <f t="shared" si="7"/>
        <v>0</v>
      </c>
      <c r="I24" s="263">
        <f t="shared" si="7"/>
        <v>0</v>
      </c>
      <c r="J24" s="263">
        <f t="shared" si="7"/>
        <v>0</v>
      </c>
      <c r="K24" s="263">
        <f t="shared" si="7"/>
        <v>0</v>
      </c>
      <c r="L24" s="263">
        <f t="shared" si="7"/>
        <v>0</v>
      </c>
      <c r="M24" s="263">
        <f t="shared" si="7"/>
        <v>0</v>
      </c>
      <c r="N24" s="263">
        <f t="shared" si="7"/>
        <v>0</v>
      </c>
      <c r="O24" s="260">
        <f t="shared" si="6"/>
        <v>0</v>
      </c>
    </row>
    <row r="25" spans="1:15">
      <c r="A25" s="261" t="s">
        <v>116</v>
      </c>
      <c r="B25" s="262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</row>
    <row r="26" spans="1:15">
      <c r="A26" s="261"/>
      <c r="B26" s="262" t="s">
        <v>117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260">
        <f t="shared" ref="O26:O31" si="8">SUM(C26:N26)</f>
        <v>0</v>
      </c>
    </row>
    <row r="27" spans="1:15">
      <c r="A27" s="261"/>
      <c r="B27" s="262" t="s">
        <v>118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260">
        <f t="shared" si="8"/>
        <v>0</v>
      </c>
    </row>
    <row r="28" spans="1:15">
      <c r="A28" s="261"/>
      <c r="B28" s="262" t="s">
        <v>119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260">
        <f t="shared" si="8"/>
        <v>0</v>
      </c>
    </row>
    <row r="29" spans="1:15">
      <c r="A29" s="261"/>
      <c r="B29" s="262" t="s">
        <v>120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260">
        <f t="shared" si="8"/>
        <v>0</v>
      </c>
    </row>
    <row r="30" spans="1:15">
      <c r="A30" s="261"/>
      <c r="B30" s="262" t="s">
        <v>121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260">
        <f t="shared" si="8"/>
        <v>0</v>
      </c>
    </row>
    <row r="31" spans="1:15">
      <c r="A31" s="262"/>
      <c r="B31" s="262"/>
      <c r="C31" s="263">
        <f>SUM(C26:C30)</f>
        <v>0</v>
      </c>
      <c r="D31" s="263">
        <f t="shared" ref="D31:N31" si="9">SUM(D26:D30)</f>
        <v>0</v>
      </c>
      <c r="E31" s="263">
        <f t="shared" si="9"/>
        <v>0</v>
      </c>
      <c r="F31" s="263">
        <f t="shared" si="9"/>
        <v>0</v>
      </c>
      <c r="G31" s="263">
        <f t="shared" si="9"/>
        <v>0</v>
      </c>
      <c r="H31" s="263">
        <f t="shared" si="9"/>
        <v>0</v>
      </c>
      <c r="I31" s="263">
        <f t="shared" si="9"/>
        <v>0</v>
      </c>
      <c r="J31" s="263">
        <f t="shared" si="9"/>
        <v>0</v>
      </c>
      <c r="K31" s="263">
        <f t="shared" si="9"/>
        <v>0</v>
      </c>
      <c r="L31" s="263">
        <f t="shared" si="9"/>
        <v>0</v>
      </c>
      <c r="M31" s="263">
        <f t="shared" si="9"/>
        <v>0</v>
      </c>
      <c r="N31" s="263">
        <f t="shared" si="9"/>
        <v>0</v>
      </c>
      <c r="O31" s="260">
        <f t="shared" si="8"/>
        <v>0</v>
      </c>
    </row>
    <row r="32" spans="1:15">
      <c r="A32" s="261" t="s">
        <v>122</v>
      </c>
      <c r="B32" s="262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</row>
    <row r="33" spans="1:15">
      <c r="A33" s="261"/>
      <c r="B33" s="262" t="s">
        <v>123</v>
      </c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260">
        <f>SUM(C33:N33)</f>
        <v>0</v>
      </c>
    </row>
    <row r="34" spans="1:15">
      <c r="A34" s="261"/>
      <c r="B34" s="262" t="s">
        <v>124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260">
        <f t="shared" ref="O34:O41" si="10">SUM(C34:N34)</f>
        <v>0</v>
      </c>
    </row>
    <row r="35" spans="1:15">
      <c r="A35" s="261"/>
      <c r="B35" s="262" t="s">
        <v>125</v>
      </c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260">
        <f t="shared" si="10"/>
        <v>0</v>
      </c>
    </row>
    <row r="36" spans="1:15">
      <c r="A36" s="261"/>
      <c r="B36" s="262" t="s">
        <v>126</v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260">
        <f t="shared" si="10"/>
        <v>0</v>
      </c>
    </row>
    <row r="37" spans="1:15">
      <c r="A37" s="261"/>
      <c r="B37" s="262" t="s">
        <v>127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260">
        <f t="shared" si="10"/>
        <v>0</v>
      </c>
    </row>
    <row r="38" spans="1:15">
      <c r="A38" s="261"/>
      <c r="B38" s="262" t="s">
        <v>128</v>
      </c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260">
        <f t="shared" si="10"/>
        <v>0</v>
      </c>
    </row>
    <row r="39" spans="1:15">
      <c r="A39" s="261"/>
      <c r="B39" s="262" t="s">
        <v>129</v>
      </c>
      <c r="C39" s="260">
        <f>+'Fixed Assets'!B14</f>
        <v>0</v>
      </c>
      <c r="D39" s="260">
        <f>+'Fixed Assets'!C14</f>
        <v>0</v>
      </c>
      <c r="E39" s="260">
        <f>+'Fixed Assets'!D14</f>
        <v>0</v>
      </c>
      <c r="F39" s="260">
        <f>+'Fixed Assets'!E14</f>
        <v>0</v>
      </c>
      <c r="G39" s="260">
        <f>+'Fixed Assets'!F14</f>
        <v>0</v>
      </c>
      <c r="H39" s="260">
        <f>+'Fixed Assets'!G14</f>
        <v>0</v>
      </c>
      <c r="I39" s="260">
        <f>+'Fixed Assets'!H14</f>
        <v>0</v>
      </c>
      <c r="J39" s="260">
        <f>+'Fixed Assets'!I14</f>
        <v>0</v>
      </c>
      <c r="K39" s="260">
        <f>+'Fixed Assets'!J14</f>
        <v>0</v>
      </c>
      <c r="L39" s="260">
        <f>+'Fixed Assets'!K14</f>
        <v>0</v>
      </c>
      <c r="M39" s="260">
        <f>+'Fixed Assets'!L14</f>
        <v>0</v>
      </c>
      <c r="N39" s="260">
        <f>+'Fixed Assets'!M14</f>
        <v>0</v>
      </c>
      <c r="O39" s="260">
        <f t="shared" si="10"/>
        <v>0</v>
      </c>
    </row>
    <row r="40" spans="1:15">
      <c r="A40" s="262"/>
      <c r="B40" s="262" t="s">
        <v>130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260">
        <f t="shared" si="10"/>
        <v>0</v>
      </c>
    </row>
    <row r="41" spans="1:15">
      <c r="A41" s="262"/>
      <c r="B41" s="262"/>
      <c r="C41" s="263">
        <f>SUM(C33:C40)</f>
        <v>0</v>
      </c>
      <c r="D41" s="263">
        <f t="shared" ref="D41:N41" si="11">SUM(D33:D40)</f>
        <v>0</v>
      </c>
      <c r="E41" s="263">
        <f t="shared" si="11"/>
        <v>0</v>
      </c>
      <c r="F41" s="263">
        <f t="shared" si="11"/>
        <v>0</v>
      </c>
      <c r="G41" s="263">
        <f t="shared" si="11"/>
        <v>0</v>
      </c>
      <c r="H41" s="263">
        <f t="shared" si="11"/>
        <v>0</v>
      </c>
      <c r="I41" s="263">
        <f t="shared" si="11"/>
        <v>0</v>
      </c>
      <c r="J41" s="263">
        <f t="shared" si="11"/>
        <v>0</v>
      </c>
      <c r="K41" s="263">
        <f t="shared" si="11"/>
        <v>0</v>
      </c>
      <c r="L41" s="263">
        <f t="shared" si="11"/>
        <v>0</v>
      </c>
      <c r="M41" s="263">
        <f t="shared" si="11"/>
        <v>0</v>
      </c>
      <c r="N41" s="263">
        <f t="shared" si="11"/>
        <v>0</v>
      </c>
      <c r="O41" s="260">
        <f t="shared" si="10"/>
        <v>0</v>
      </c>
    </row>
    <row r="42" spans="1:15">
      <c r="A42" s="261" t="s">
        <v>131</v>
      </c>
      <c r="B42" s="262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</row>
    <row r="43" spans="1:15">
      <c r="A43" s="261"/>
      <c r="B43" s="262" t="s">
        <v>132</v>
      </c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260">
        <f t="shared" ref="O43:O50" si="12">SUM(C43:N43)</f>
        <v>0</v>
      </c>
    </row>
    <row r="44" spans="1:15">
      <c r="A44" s="261"/>
      <c r="B44" s="262" t="s">
        <v>234</v>
      </c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260">
        <f t="shared" si="12"/>
        <v>0</v>
      </c>
    </row>
    <row r="45" spans="1:15">
      <c r="A45" s="261"/>
      <c r="B45" s="262" t="s">
        <v>235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260">
        <f t="shared" si="12"/>
        <v>0</v>
      </c>
    </row>
    <row r="46" spans="1:15">
      <c r="A46" s="261"/>
      <c r="B46" s="262" t="s">
        <v>133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260">
        <f t="shared" si="12"/>
        <v>0</v>
      </c>
    </row>
    <row r="47" spans="1:15">
      <c r="A47" s="261"/>
      <c r="B47" s="262" t="s">
        <v>286</v>
      </c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260">
        <f t="shared" si="12"/>
        <v>0</v>
      </c>
    </row>
    <row r="48" spans="1:15">
      <c r="A48" s="261"/>
      <c r="B48" s="262" t="s">
        <v>285</v>
      </c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260">
        <f t="shared" si="12"/>
        <v>0</v>
      </c>
    </row>
    <row r="49" spans="1:15">
      <c r="A49" s="261"/>
      <c r="B49" s="262" t="s">
        <v>136</v>
      </c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260">
        <f t="shared" si="12"/>
        <v>0</v>
      </c>
    </row>
    <row r="50" spans="1:15">
      <c r="A50" s="262"/>
      <c r="B50" s="262"/>
      <c r="C50" s="263">
        <f>SUM(C43:C49)</f>
        <v>0</v>
      </c>
      <c r="D50" s="263">
        <f t="shared" ref="D50:N50" si="13">SUM(D43:D49)</f>
        <v>0</v>
      </c>
      <c r="E50" s="263">
        <f t="shared" si="13"/>
        <v>0</v>
      </c>
      <c r="F50" s="263">
        <f t="shared" si="13"/>
        <v>0</v>
      </c>
      <c r="G50" s="263">
        <f t="shared" si="13"/>
        <v>0</v>
      </c>
      <c r="H50" s="263">
        <f t="shared" si="13"/>
        <v>0</v>
      </c>
      <c r="I50" s="263">
        <f t="shared" si="13"/>
        <v>0</v>
      </c>
      <c r="J50" s="263">
        <f t="shared" si="13"/>
        <v>0</v>
      </c>
      <c r="K50" s="263">
        <f t="shared" si="13"/>
        <v>0</v>
      </c>
      <c r="L50" s="263">
        <f t="shared" si="13"/>
        <v>0</v>
      </c>
      <c r="M50" s="263">
        <f t="shared" si="13"/>
        <v>0</v>
      </c>
      <c r="N50" s="263">
        <f t="shared" si="13"/>
        <v>0</v>
      </c>
      <c r="O50" s="260">
        <f t="shared" si="12"/>
        <v>0</v>
      </c>
    </row>
    <row r="52" spans="1:15">
      <c r="A52" s="264"/>
    </row>
    <row r="53" spans="1:15">
      <c r="C53" s="264" t="s">
        <v>197</v>
      </c>
      <c r="D53" s="264" t="s">
        <v>198</v>
      </c>
      <c r="E53" s="264" t="s">
        <v>199</v>
      </c>
      <c r="F53" s="264" t="s">
        <v>200</v>
      </c>
      <c r="G53" s="264" t="s">
        <v>201</v>
      </c>
      <c r="H53" s="264" t="s">
        <v>202</v>
      </c>
      <c r="I53" s="264" t="s">
        <v>203</v>
      </c>
      <c r="J53" s="264" t="s">
        <v>204</v>
      </c>
      <c r="K53" s="264" t="s">
        <v>205</v>
      </c>
      <c r="L53" s="264" t="s">
        <v>206</v>
      </c>
      <c r="M53" s="264" t="s">
        <v>207</v>
      </c>
      <c r="N53" s="264" t="s">
        <v>208</v>
      </c>
    </row>
    <row r="55" spans="1:15">
      <c r="A55" s="254" t="s">
        <v>86</v>
      </c>
      <c r="B55" s="255"/>
      <c r="C55" s="256">
        <f>+C75</f>
        <v>0</v>
      </c>
      <c r="D55" s="256">
        <f t="shared" ref="D55:N55" si="14">+D75</f>
        <v>0</v>
      </c>
      <c r="E55" s="256">
        <f t="shared" si="14"/>
        <v>0</v>
      </c>
      <c r="F55" s="256">
        <f t="shared" si="14"/>
        <v>0</v>
      </c>
      <c r="G55" s="256">
        <f t="shared" si="14"/>
        <v>0</v>
      </c>
      <c r="H55" s="256">
        <f t="shared" si="14"/>
        <v>0</v>
      </c>
      <c r="I55" s="256">
        <f t="shared" si="14"/>
        <v>0</v>
      </c>
      <c r="J55" s="256">
        <f t="shared" si="14"/>
        <v>0</v>
      </c>
      <c r="K55" s="256">
        <f t="shared" si="14"/>
        <v>0</v>
      </c>
      <c r="L55" s="256">
        <f t="shared" si="14"/>
        <v>0</v>
      </c>
      <c r="M55" s="256">
        <f t="shared" si="14"/>
        <v>0</v>
      </c>
      <c r="N55" s="256">
        <f t="shared" si="14"/>
        <v>0</v>
      </c>
      <c r="O55" s="257">
        <f t="shared" ref="O55:O60" si="15">SUM(C55:N55)</f>
        <v>0</v>
      </c>
    </row>
    <row r="56" spans="1:15">
      <c r="A56" s="254" t="s">
        <v>87</v>
      </c>
      <c r="B56" s="255"/>
      <c r="C56" s="256">
        <f>+C82</f>
        <v>0</v>
      </c>
      <c r="D56" s="256">
        <f t="shared" ref="D56:N56" si="16">+D82</f>
        <v>0</v>
      </c>
      <c r="E56" s="256">
        <f t="shared" si="16"/>
        <v>0</v>
      </c>
      <c r="F56" s="256">
        <f t="shared" si="16"/>
        <v>0</v>
      </c>
      <c r="G56" s="256">
        <f t="shared" si="16"/>
        <v>0</v>
      </c>
      <c r="H56" s="256">
        <f t="shared" si="16"/>
        <v>0</v>
      </c>
      <c r="I56" s="256">
        <f t="shared" si="16"/>
        <v>0</v>
      </c>
      <c r="J56" s="256">
        <f t="shared" si="16"/>
        <v>0</v>
      </c>
      <c r="K56" s="256">
        <f t="shared" si="16"/>
        <v>0</v>
      </c>
      <c r="L56" s="256">
        <f t="shared" si="16"/>
        <v>0</v>
      </c>
      <c r="M56" s="256">
        <f t="shared" si="16"/>
        <v>0</v>
      </c>
      <c r="N56" s="256">
        <f t="shared" si="16"/>
        <v>0</v>
      </c>
      <c r="O56" s="257">
        <f t="shared" si="15"/>
        <v>0</v>
      </c>
    </row>
    <row r="57" spans="1:15">
      <c r="A57" s="254" t="s">
        <v>88</v>
      </c>
      <c r="B57" s="255"/>
      <c r="C57" s="256">
        <f>+C92</f>
        <v>0</v>
      </c>
      <c r="D57" s="256">
        <f t="shared" ref="D57:N57" si="17">+D92</f>
        <v>0</v>
      </c>
      <c r="E57" s="256">
        <f t="shared" si="17"/>
        <v>0</v>
      </c>
      <c r="F57" s="256">
        <f t="shared" si="17"/>
        <v>0</v>
      </c>
      <c r="G57" s="256">
        <f t="shared" si="17"/>
        <v>0</v>
      </c>
      <c r="H57" s="256">
        <f t="shared" si="17"/>
        <v>0</v>
      </c>
      <c r="I57" s="256">
        <f t="shared" si="17"/>
        <v>0</v>
      </c>
      <c r="J57" s="256">
        <f t="shared" si="17"/>
        <v>0</v>
      </c>
      <c r="K57" s="256">
        <f t="shared" si="17"/>
        <v>0</v>
      </c>
      <c r="L57" s="256">
        <f t="shared" si="17"/>
        <v>0</v>
      </c>
      <c r="M57" s="256">
        <f t="shared" si="17"/>
        <v>0</v>
      </c>
      <c r="N57" s="256">
        <f t="shared" si="17"/>
        <v>0</v>
      </c>
      <c r="O57" s="257">
        <f t="shared" si="15"/>
        <v>0</v>
      </c>
    </row>
    <row r="58" spans="1:15">
      <c r="A58" s="254" t="s">
        <v>89</v>
      </c>
      <c r="B58" s="255"/>
      <c r="C58" s="256">
        <f>+C101</f>
        <v>0</v>
      </c>
      <c r="D58" s="256">
        <f t="shared" ref="D58:N58" si="18">+D101</f>
        <v>0</v>
      </c>
      <c r="E58" s="256">
        <f t="shared" si="18"/>
        <v>0</v>
      </c>
      <c r="F58" s="256">
        <f t="shared" si="18"/>
        <v>0</v>
      </c>
      <c r="G58" s="256">
        <f t="shared" si="18"/>
        <v>0</v>
      </c>
      <c r="H58" s="256">
        <f t="shared" si="18"/>
        <v>0</v>
      </c>
      <c r="I58" s="256">
        <f t="shared" si="18"/>
        <v>0</v>
      </c>
      <c r="J58" s="256">
        <f t="shared" si="18"/>
        <v>0</v>
      </c>
      <c r="K58" s="256">
        <f t="shared" si="18"/>
        <v>0</v>
      </c>
      <c r="L58" s="256">
        <f t="shared" si="18"/>
        <v>0</v>
      </c>
      <c r="M58" s="256">
        <f t="shared" si="18"/>
        <v>0</v>
      </c>
      <c r="N58" s="256">
        <f t="shared" si="18"/>
        <v>0</v>
      </c>
      <c r="O58" s="257">
        <f t="shared" si="15"/>
        <v>0</v>
      </c>
    </row>
    <row r="59" spans="1:15">
      <c r="A59" s="254" t="s">
        <v>91</v>
      </c>
      <c r="B59" s="255"/>
      <c r="C59" s="327"/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257">
        <f t="shared" si="15"/>
        <v>0</v>
      </c>
    </row>
    <row r="60" spans="1:15">
      <c r="A60" s="254"/>
      <c r="B60" s="255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7">
        <f t="shared" si="15"/>
        <v>0</v>
      </c>
    </row>
    <row r="61" spans="1:15">
      <c r="A61" s="254"/>
      <c r="B61" s="255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>
        <f>SUM(C61:N61)</f>
        <v>0</v>
      </c>
    </row>
    <row r="62" spans="1:15">
      <c r="A62" s="254" t="s">
        <v>63</v>
      </c>
      <c r="B62" s="255"/>
      <c r="C62" s="259">
        <f>SUM(C55:C60)</f>
        <v>0</v>
      </c>
      <c r="D62" s="259">
        <f t="shared" ref="D62:N62" si="19">SUM(D55:D60)</f>
        <v>0</v>
      </c>
      <c r="E62" s="259">
        <f t="shared" si="19"/>
        <v>0</v>
      </c>
      <c r="F62" s="259">
        <f t="shared" si="19"/>
        <v>0</v>
      </c>
      <c r="G62" s="259">
        <f t="shared" si="19"/>
        <v>0</v>
      </c>
      <c r="H62" s="259">
        <f t="shared" si="19"/>
        <v>0</v>
      </c>
      <c r="I62" s="259">
        <f t="shared" si="19"/>
        <v>0</v>
      </c>
      <c r="J62" s="259">
        <f t="shared" si="19"/>
        <v>0</v>
      </c>
      <c r="K62" s="259">
        <f t="shared" si="19"/>
        <v>0</v>
      </c>
      <c r="L62" s="259">
        <f t="shared" si="19"/>
        <v>0</v>
      </c>
      <c r="M62" s="259">
        <f t="shared" si="19"/>
        <v>0</v>
      </c>
      <c r="N62" s="259">
        <f t="shared" si="19"/>
        <v>0</v>
      </c>
      <c r="O62" s="259">
        <f>SUM(C62:N62)</f>
        <v>0</v>
      </c>
    </row>
    <row r="64" spans="1:1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</row>
    <row r="65" spans="1:15">
      <c r="A65" s="261" t="s">
        <v>108</v>
      </c>
      <c r="B65" s="262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</row>
    <row r="66" spans="1:15">
      <c r="A66" s="261"/>
      <c r="B66" s="262" t="s">
        <v>274</v>
      </c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260">
        <f>SUM(C66:N66)</f>
        <v>0</v>
      </c>
    </row>
    <row r="67" spans="1:15">
      <c r="A67" s="261"/>
      <c r="B67" s="262" t="s">
        <v>280</v>
      </c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260">
        <f>SUM(C67:N67)</f>
        <v>0</v>
      </c>
    </row>
    <row r="68" spans="1:15">
      <c r="A68" s="261"/>
      <c r="B68" s="262" t="s">
        <v>101</v>
      </c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260">
        <f t="shared" ref="O68:O75" si="20">SUM(C68:N68)</f>
        <v>0</v>
      </c>
    </row>
    <row r="69" spans="1:15">
      <c r="A69" s="261"/>
      <c r="B69" s="262" t="s">
        <v>110</v>
      </c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260">
        <f t="shared" si="20"/>
        <v>0</v>
      </c>
    </row>
    <row r="70" spans="1:15">
      <c r="A70" s="261"/>
      <c r="B70" s="262" t="s">
        <v>111</v>
      </c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260">
        <f t="shared" si="20"/>
        <v>0</v>
      </c>
    </row>
    <row r="71" spans="1:15">
      <c r="A71" s="261"/>
      <c r="B71" s="262" t="s">
        <v>112</v>
      </c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260">
        <f t="shared" si="20"/>
        <v>0</v>
      </c>
    </row>
    <row r="72" spans="1:15">
      <c r="A72" s="261"/>
      <c r="B72" s="262" t="s">
        <v>113</v>
      </c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260">
        <f t="shared" si="20"/>
        <v>0</v>
      </c>
    </row>
    <row r="73" spans="1:15">
      <c r="A73" s="261"/>
      <c r="B73" s="262" t="s">
        <v>114</v>
      </c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260">
        <f t="shared" si="20"/>
        <v>0</v>
      </c>
    </row>
    <row r="74" spans="1:15">
      <c r="A74" s="261"/>
      <c r="B74" s="262" t="s">
        <v>115</v>
      </c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260">
        <f t="shared" si="20"/>
        <v>0</v>
      </c>
    </row>
    <row r="75" spans="1:15">
      <c r="A75" s="262"/>
      <c r="B75" s="262"/>
      <c r="C75" s="263">
        <f t="shared" ref="C75:N75" si="21">SUM(C66:C74)</f>
        <v>0</v>
      </c>
      <c r="D75" s="263">
        <f t="shared" si="21"/>
        <v>0</v>
      </c>
      <c r="E75" s="263">
        <f t="shared" si="21"/>
        <v>0</v>
      </c>
      <c r="F75" s="263">
        <f t="shared" si="21"/>
        <v>0</v>
      </c>
      <c r="G75" s="263">
        <f t="shared" si="21"/>
        <v>0</v>
      </c>
      <c r="H75" s="263">
        <f t="shared" si="21"/>
        <v>0</v>
      </c>
      <c r="I75" s="263">
        <f t="shared" si="21"/>
        <v>0</v>
      </c>
      <c r="J75" s="263">
        <f t="shared" si="21"/>
        <v>0</v>
      </c>
      <c r="K75" s="263">
        <f t="shared" si="21"/>
        <v>0</v>
      </c>
      <c r="L75" s="263">
        <f t="shared" si="21"/>
        <v>0</v>
      </c>
      <c r="M75" s="263">
        <f t="shared" si="21"/>
        <v>0</v>
      </c>
      <c r="N75" s="263">
        <f t="shared" si="21"/>
        <v>0</v>
      </c>
      <c r="O75" s="260">
        <f t="shared" si="20"/>
        <v>0</v>
      </c>
    </row>
    <row r="76" spans="1:15">
      <c r="A76" s="261" t="s">
        <v>116</v>
      </c>
      <c r="B76" s="262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</row>
    <row r="77" spans="1:15">
      <c r="A77" s="261"/>
      <c r="B77" s="262" t="s">
        <v>117</v>
      </c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260">
        <f t="shared" ref="O77:O82" si="22">SUM(C77:N77)</f>
        <v>0</v>
      </c>
    </row>
    <row r="78" spans="1:15">
      <c r="A78" s="261"/>
      <c r="B78" s="262" t="s">
        <v>118</v>
      </c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260">
        <f t="shared" si="22"/>
        <v>0</v>
      </c>
    </row>
    <row r="79" spans="1:15">
      <c r="A79" s="261"/>
      <c r="B79" s="262" t="s">
        <v>119</v>
      </c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260">
        <f t="shared" si="22"/>
        <v>0</v>
      </c>
    </row>
    <row r="80" spans="1:15">
      <c r="A80" s="261"/>
      <c r="B80" s="262" t="s">
        <v>120</v>
      </c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260">
        <f t="shared" si="22"/>
        <v>0</v>
      </c>
    </row>
    <row r="81" spans="1:15">
      <c r="A81" s="261"/>
      <c r="B81" s="262" t="s">
        <v>121</v>
      </c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260">
        <f t="shared" si="22"/>
        <v>0</v>
      </c>
    </row>
    <row r="82" spans="1:15">
      <c r="A82" s="262"/>
      <c r="B82" s="262"/>
      <c r="C82" s="263">
        <f>SUM(C77:C81)</f>
        <v>0</v>
      </c>
      <c r="D82" s="263">
        <f t="shared" ref="D82:N82" si="23">SUM(D77:D81)</f>
        <v>0</v>
      </c>
      <c r="E82" s="263">
        <f t="shared" si="23"/>
        <v>0</v>
      </c>
      <c r="F82" s="263">
        <f t="shared" si="23"/>
        <v>0</v>
      </c>
      <c r="G82" s="263">
        <f t="shared" si="23"/>
        <v>0</v>
      </c>
      <c r="H82" s="263">
        <f t="shared" si="23"/>
        <v>0</v>
      </c>
      <c r="I82" s="263">
        <f t="shared" si="23"/>
        <v>0</v>
      </c>
      <c r="J82" s="263">
        <f t="shared" si="23"/>
        <v>0</v>
      </c>
      <c r="K82" s="263">
        <f t="shared" si="23"/>
        <v>0</v>
      </c>
      <c r="L82" s="263">
        <f t="shared" si="23"/>
        <v>0</v>
      </c>
      <c r="M82" s="263">
        <f t="shared" si="23"/>
        <v>0</v>
      </c>
      <c r="N82" s="263">
        <f t="shared" si="23"/>
        <v>0</v>
      </c>
      <c r="O82" s="260">
        <f t="shared" si="22"/>
        <v>0</v>
      </c>
    </row>
    <row r="83" spans="1:15">
      <c r="A83" s="261" t="s">
        <v>122</v>
      </c>
      <c r="B83" s="262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</row>
    <row r="84" spans="1:15">
      <c r="A84" s="261"/>
      <c r="B84" s="262" t="s">
        <v>123</v>
      </c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260">
        <f>SUM(C84:N84)</f>
        <v>0</v>
      </c>
    </row>
    <row r="85" spans="1:15">
      <c r="A85" s="261"/>
      <c r="B85" s="262" t="s">
        <v>124</v>
      </c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260">
        <f t="shared" ref="O85:O92" si="24">SUM(C85:N85)</f>
        <v>0</v>
      </c>
    </row>
    <row r="86" spans="1:15">
      <c r="A86" s="261"/>
      <c r="B86" s="262" t="s">
        <v>125</v>
      </c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260">
        <f t="shared" si="24"/>
        <v>0</v>
      </c>
    </row>
    <row r="87" spans="1:15">
      <c r="A87" s="261"/>
      <c r="B87" s="262" t="s">
        <v>126</v>
      </c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260">
        <f t="shared" si="24"/>
        <v>0</v>
      </c>
    </row>
    <row r="88" spans="1:15">
      <c r="A88" s="261"/>
      <c r="B88" s="262" t="s">
        <v>127</v>
      </c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260">
        <f t="shared" si="24"/>
        <v>0</v>
      </c>
    </row>
    <row r="89" spans="1:15">
      <c r="A89" s="261"/>
      <c r="B89" s="262" t="s">
        <v>128</v>
      </c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260">
        <f t="shared" si="24"/>
        <v>0</v>
      </c>
    </row>
    <row r="90" spans="1:15">
      <c r="A90" s="261"/>
      <c r="B90" s="262" t="s">
        <v>129</v>
      </c>
      <c r="C90" s="260">
        <f>+'Fixed Assets'!B33</f>
        <v>0</v>
      </c>
      <c r="D90" s="260">
        <f>+'Fixed Assets'!C33</f>
        <v>0</v>
      </c>
      <c r="E90" s="260">
        <f>+'Fixed Assets'!D33</f>
        <v>0</v>
      </c>
      <c r="F90" s="260">
        <f>+'Fixed Assets'!E33</f>
        <v>0</v>
      </c>
      <c r="G90" s="260">
        <f>+'Fixed Assets'!F33</f>
        <v>0</v>
      </c>
      <c r="H90" s="260">
        <f>+'Fixed Assets'!G33</f>
        <v>0</v>
      </c>
      <c r="I90" s="260">
        <f>+'Fixed Assets'!H33</f>
        <v>0</v>
      </c>
      <c r="J90" s="260">
        <f>+'Fixed Assets'!I33</f>
        <v>0</v>
      </c>
      <c r="K90" s="260">
        <f>+'Fixed Assets'!J33</f>
        <v>0</v>
      </c>
      <c r="L90" s="260">
        <f>+'Fixed Assets'!K33</f>
        <v>0</v>
      </c>
      <c r="M90" s="260">
        <f>+'Fixed Assets'!L33</f>
        <v>0</v>
      </c>
      <c r="N90" s="260">
        <f>+'Fixed Assets'!M33</f>
        <v>0</v>
      </c>
      <c r="O90" s="260">
        <f t="shared" si="24"/>
        <v>0</v>
      </c>
    </row>
    <row r="91" spans="1:15">
      <c r="A91" s="262"/>
      <c r="B91" s="262" t="s">
        <v>130</v>
      </c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260">
        <f t="shared" si="24"/>
        <v>0</v>
      </c>
    </row>
    <row r="92" spans="1:15">
      <c r="A92" s="262"/>
      <c r="B92" s="262"/>
      <c r="C92" s="263">
        <f>SUM(C84:C91)</f>
        <v>0</v>
      </c>
      <c r="D92" s="263">
        <f t="shared" ref="D92:N92" si="25">SUM(D84:D91)</f>
        <v>0</v>
      </c>
      <c r="E92" s="263">
        <f t="shared" si="25"/>
        <v>0</v>
      </c>
      <c r="F92" s="263">
        <f t="shared" si="25"/>
        <v>0</v>
      </c>
      <c r="G92" s="263">
        <f t="shared" si="25"/>
        <v>0</v>
      </c>
      <c r="H92" s="263">
        <f t="shared" si="25"/>
        <v>0</v>
      </c>
      <c r="I92" s="263">
        <f t="shared" si="25"/>
        <v>0</v>
      </c>
      <c r="J92" s="263">
        <f t="shared" si="25"/>
        <v>0</v>
      </c>
      <c r="K92" s="263">
        <f t="shared" si="25"/>
        <v>0</v>
      </c>
      <c r="L92" s="263">
        <f t="shared" si="25"/>
        <v>0</v>
      </c>
      <c r="M92" s="263">
        <f t="shared" si="25"/>
        <v>0</v>
      </c>
      <c r="N92" s="263">
        <f t="shared" si="25"/>
        <v>0</v>
      </c>
      <c r="O92" s="260">
        <f t="shared" si="24"/>
        <v>0</v>
      </c>
    </row>
    <row r="93" spans="1:15">
      <c r="A93" s="261" t="s">
        <v>131</v>
      </c>
      <c r="B93" s="262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</row>
    <row r="94" spans="1:15">
      <c r="A94" s="261"/>
      <c r="B94" s="262" t="s">
        <v>132</v>
      </c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260">
        <f t="shared" ref="O94:O101" si="26">SUM(C94:N94)</f>
        <v>0</v>
      </c>
    </row>
    <row r="95" spans="1:15">
      <c r="A95" s="261"/>
      <c r="B95" s="262" t="s">
        <v>234</v>
      </c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260">
        <f t="shared" si="26"/>
        <v>0</v>
      </c>
    </row>
    <row r="96" spans="1:15">
      <c r="A96" s="261"/>
      <c r="B96" s="262" t="s">
        <v>235</v>
      </c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26"/>
      <c r="O96" s="260">
        <f t="shared" si="26"/>
        <v>0</v>
      </c>
    </row>
    <row r="97" spans="1:15">
      <c r="A97" s="261"/>
      <c r="B97" s="262" t="s">
        <v>133</v>
      </c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260">
        <f t="shared" si="26"/>
        <v>0</v>
      </c>
    </row>
    <row r="98" spans="1:15">
      <c r="A98" s="261"/>
      <c r="B98" s="262" t="s">
        <v>287</v>
      </c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260">
        <f t="shared" si="26"/>
        <v>0</v>
      </c>
    </row>
    <row r="99" spans="1:15">
      <c r="A99" s="261"/>
      <c r="B99" s="262" t="s">
        <v>285</v>
      </c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260">
        <f t="shared" si="26"/>
        <v>0</v>
      </c>
    </row>
    <row r="100" spans="1:15">
      <c r="A100" s="261"/>
      <c r="B100" s="262" t="s">
        <v>136</v>
      </c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260">
        <f t="shared" si="26"/>
        <v>0</v>
      </c>
    </row>
    <row r="101" spans="1:15">
      <c r="A101" s="262"/>
      <c r="B101" s="262"/>
      <c r="C101" s="263">
        <f>SUM(C94:C100)</f>
        <v>0</v>
      </c>
      <c r="D101" s="263">
        <f t="shared" ref="D101:N101" si="27">SUM(D94:D100)</f>
        <v>0</v>
      </c>
      <c r="E101" s="263">
        <f t="shared" si="27"/>
        <v>0</v>
      </c>
      <c r="F101" s="263">
        <f t="shared" si="27"/>
        <v>0</v>
      </c>
      <c r="G101" s="263">
        <f t="shared" si="27"/>
        <v>0</v>
      </c>
      <c r="H101" s="263">
        <f t="shared" si="27"/>
        <v>0</v>
      </c>
      <c r="I101" s="263">
        <f t="shared" si="27"/>
        <v>0</v>
      </c>
      <c r="J101" s="263">
        <f t="shared" si="27"/>
        <v>0</v>
      </c>
      <c r="K101" s="263">
        <f t="shared" si="27"/>
        <v>0</v>
      </c>
      <c r="L101" s="263">
        <f t="shared" si="27"/>
        <v>0</v>
      </c>
      <c r="M101" s="263">
        <f t="shared" si="27"/>
        <v>0</v>
      </c>
      <c r="N101" s="263">
        <f t="shared" si="27"/>
        <v>0</v>
      </c>
      <c r="O101" s="260">
        <f t="shared" si="26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P&amp;L Summary</vt:lpstr>
      <vt:lpstr>Accounts Template P&amp;L</vt:lpstr>
      <vt:lpstr>Balance Sheet</vt:lpstr>
      <vt:lpstr>Cash</vt:lpstr>
      <vt:lpstr>PS Assumptions</vt:lpstr>
      <vt:lpstr>PA Assumptions</vt:lpstr>
      <vt:lpstr>PT Assumptions</vt:lpstr>
      <vt:lpstr>Summary Assumptions</vt:lpstr>
      <vt:lpstr>Overhead Assumptions</vt:lpstr>
      <vt:lpstr>VAT</vt:lpstr>
      <vt:lpstr>Trade Creditors</vt:lpstr>
      <vt:lpstr>Trade Debtors</vt:lpstr>
      <vt:lpstr>Fixed Assets</vt:lpstr>
      <vt:lpstr>'Accounts Template P&amp;L'!Print_Area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Steven Girling</cp:lastModifiedBy>
  <cp:lastPrinted>2016-05-19T11:34:07Z</cp:lastPrinted>
  <dcterms:created xsi:type="dcterms:W3CDTF">2012-03-08T07:50:39Z</dcterms:created>
  <dcterms:modified xsi:type="dcterms:W3CDTF">2017-02-13T07:16:22Z</dcterms:modified>
</cp:coreProperties>
</file>